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Ark4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<sst xmlns="http://schemas.openxmlformats.org/spreadsheetml/2006/main" count="93" uniqueCount="74">
  <si>
    <t>EIENDELER</t>
  </si>
  <si>
    <t>21020402 - SS 2840.31.35579 - Alvheim</t>
  </si>
  <si>
    <t>21020406 - Barnekoret</t>
  </si>
  <si>
    <t>21020407 - Klubben</t>
  </si>
  <si>
    <t>Sum Omløpsmidler</t>
  </si>
  <si>
    <t>Sum EIENDELER</t>
  </si>
  <si>
    <t>EGENKAPITAL</t>
  </si>
  <si>
    <t>25100000 - Bundet fond Eide kirke</t>
  </si>
  <si>
    <t>25100100 - Blomsterfond</t>
  </si>
  <si>
    <t>25100200 - Barnekorfond</t>
  </si>
  <si>
    <t>25100300 - Klubben-fond</t>
  </si>
  <si>
    <t>25100400 - Alvheim fond</t>
  </si>
  <si>
    <t>25100500 - Givertjenesten ikke overført</t>
  </si>
  <si>
    <t>25100600 - "Vi over 60" fond</t>
  </si>
  <si>
    <t>25990000 - Disposisjonsfond adm.</t>
  </si>
  <si>
    <t>Sum EGENKAPITAL</t>
  </si>
  <si>
    <t>EGENKAPITAL OG GJELD</t>
  </si>
  <si>
    <t>Note</t>
  </si>
  <si>
    <t>21020400 - SS 2949.31.71567 - Administrasjon</t>
  </si>
  <si>
    <t>Note 1: Regnskapsprinsipper:</t>
  </si>
  <si>
    <t>Kasse, bankinnskudd</t>
  </si>
  <si>
    <t>Disposisjonsfond:</t>
  </si>
  <si>
    <t>21020410 - Plasseringskto, Alvheim fond</t>
  </si>
  <si>
    <t>Anleggsmidler</t>
  </si>
  <si>
    <t>22700000 - Alvheim bygning</t>
  </si>
  <si>
    <t>22400000 - Utstyr Klubben</t>
  </si>
  <si>
    <t>Sum anleggsmidler</t>
  </si>
  <si>
    <t>Egenkapital pr. 01.01.</t>
  </si>
  <si>
    <t>Årsresultat</t>
  </si>
  <si>
    <t>Egenkapital pr. 31.12.</t>
  </si>
  <si>
    <t>Totalt</t>
  </si>
  <si>
    <t>Tilgang</t>
  </si>
  <si>
    <t>Avskrivningsplan</t>
  </si>
  <si>
    <t>Avskrivning i år</t>
  </si>
  <si>
    <t>Alvheim</t>
  </si>
  <si>
    <t>Utstyr Klubben</t>
  </si>
  <si>
    <t>Omløpsmidler</t>
  </si>
  <si>
    <t>21400000 - Andre debitorer</t>
  </si>
  <si>
    <t>Kortsiktige fordringer</t>
  </si>
  <si>
    <t>Sum driftsfond</t>
  </si>
  <si>
    <t>Note 2: Varige driftsmidler</t>
  </si>
  <si>
    <t>Noter til regnskapet:</t>
  </si>
  <si>
    <t>Bokført verdi 01.01.</t>
  </si>
  <si>
    <t>Bokført verdi pr. 31.12.</t>
  </si>
  <si>
    <t>Kortsiktig gjeld:</t>
  </si>
  <si>
    <t>23290906 - Samlekonto leverandører</t>
  </si>
  <si>
    <t>23400100 - Ikke overført offer</t>
  </si>
  <si>
    <t>Sum kortsiktig gjeld</t>
  </si>
  <si>
    <t>Note 3: Egenkapital</t>
  </si>
  <si>
    <t>23400000 - Andre kreditorer</t>
  </si>
  <si>
    <t>25100700 - Fond kirkemusikk</t>
  </si>
  <si>
    <t>Sum egenkapital</t>
  </si>
  <si>
    <t>Årets underskudd fremkommer slik:</t>
  </si>
  <si>
    <t>Endring i fond/avsetninger:</t>
  </si>
  <si>
    <t>Underskudd</t>
  </si>
  <si>
    <t>Undersk. blomsterfond</t>
  </si>
  <si>
    <t>Overskudd barnekor</t>
  </si>
  <si>
    <t>Overskudd Klubben</t>
  </si>
  <si>
    <t>Undersk. Alvheim</t>
  </si>
  <si>
    <t>Givertjeneste avsatt</t>
  </si>
  <si>
    <t>Undersk. Vi over 60</t>
  </si>
  <si>
    <t>Overskudd kirkemusikk, avsettes</t>
  </si>
  <si>
    <t>Overskudd MR drift</t>
  </si>
  <si>
    <t>brukt av fond</t>
  </si>
  <si>
    <t>økt fond</t>
  </si>
  <si>
    <t>overskudd/underskudd 2020</t>
  </si>
  <si>
    <t>Eide menighet pr. 31.12.2021</t>
  </si>
  <si>
    <t>Regnskapet er ført i tråd med gjeldende budsjett- og regnskapsforskrifter for menighetsråd,</t>
  </si>
  <si>
    <t>utarbeidet av barne- og familiedepartementet i tråd med Kirkeordning for Den norske kirke av 01.01.2021,</t>
  </si>
  <si>
    <t>som omhandler menighetsrådets ansvarsområde.</t>
  </si>
  <si>
    <t>Regnskapet inneholder driftsregnskap med overføringsposter skilt ut, samt en balanseoppstilling.</t>
  </si>
  <si>
    <t>Regnskapet inneholder en oversikt over aktivitetene på arts nivå.</t>
  </si>
  <si>
    <t>Regnskapet inneholder all virksomhet som menighetsrådet inkluderer i sin drift, ref. Kirkeordning for Den norske kirke.</t>
  </si>
  <si>
    <t>Balanseoppstilling  Eide menighet pr 31.12.2021</t>
  </si>
</sst>
</file>

<file path=xl/styles.xml><?xml version="1.0" encoding="utf-8"?>
<styleSheet xmlns="http://schemas.openxmlformats.org/spreadsheetml/2006/main">
  <numFmts count="2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414]d\.\ mmmm\ yyyy"/>
    <numFmt numFmtId="181" formatCode="[&lt;=9999]0000;General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double"/>
    </border>
    <border>
      <left style="thick"/>
      <right style="thick"/>
      <top style="thin"/>
      <bottom style="double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double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>
        <color indexed="63"/>
      </top>
      <bottom style="double"/>
    </border>
    <border>
      <left style="thick"/>
      <right style="thick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179" fontId="0" fillId="0" borderId="0" applyFont="0" applyFill="0" applyBorder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7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" fontId="5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4" fontId="5" fillId="0" borderId="19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9" fontId="0" fillId="0" borderId="0" xfId="0" applyNumberFormat="1" applyAlignment="1">
      <alignment/>
    </xf>
    <xf numFmtId="37" fontId="3" fillId="0" borderId="12" xfId="0" applyNumberFormat="1" applyFont="1" applyFill="1" applyBorder="1" applyAlignment="1">
      <alignment horizontal="center"/>
    </xf>
    <xf numFmtId="37" fontId="5" fillId="0" borderId="12" xfId="0" applyNumberFormat="1" applyFont="1" applyBorder="1" applyAlignment="1">
      <alignment/>
    </xf>
    <xf numFmtId="37" fontId="5" fillId="0" borderId="23" xfId="0" applyNumberFormat="1" applyFont="1" applyBorder="1" applyAlignment="1">
      <alignment/>
    </xf>
    <xf numFmtId="37" fontId="5" fillId="0" borderId="24" xfId="0" applyNumberFormat="1" applyFont="1" applyBorder="1" applyAlignment="1">
      <alignment/>
    </xf>
    <xf numFmtId="37" fontId="5" fillId="0" borderId="25" xfId="0" applyNumberFormat="1" applyFont="1" applyBorder="1" applyAlignment="1">
      <alignment/>
    </xf>
    <xf numFmtId="3" fontId="0" fillId="0" borderId="0" xfId="0" applyNumberFormat="1" applyAlignment="1">
      <alignment/>
    </xf>
    <xf numFmtId="0" fontId="3" fillId="0" borderId="11" xfId="0" applyFont="1" applyBorder="1" applyAlignment="1">
      <alignment/>
    </xf>
    <xf numFmtId="37" fontId="0" fillId="0" borderId="11" xfId="0" applyNumberFormat="1" applyBorder="1" applyAlignment="1">
      <alignment/>
    </xf>
    <xf numFmtId="0" fontId="3" fillId="0" borderId="26" xfId="0" applyFont="1" applyBorder="1" applyAlignment="1">
      <alignment/>
    </xf>
    <xf numFmtId="0" fontId="4" fillId="0" borderId="11" xfId="0" applyFont="1" applyBorder="1" applyAlignment="1">
      <alignment/>
    </xf>
    <xf numFmtId="37" fontId="5" fillId="0" borderId="27" xfId="0" applyNumberFormat="1" applyFont="1" applyBorder="1" applyAlignment="1">
      <alignment/>
    </xf>
    <xf numFmtId="37" fontId="5" fillId="0" borderId="11" xfId="0" applyNumberFormat="1" applyFont="1" applyBorder="1" applyAlignment="1">
      <alignment/>
    </xf>
    <xf numFmtId="37" fontId="5" fillId="0" borderId="13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0" fillId="0" borderId="29" xfId="0" applyBorder="1" applyAlignment="1">
      <alignment/>
    </xf>
    <xf numFmtId="0" fontId="3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38" fontId="6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38" fontId="0" fillId="0" borderId="0" xfId="0" applyNumberFormat="1" applyAlignment="1">
      <alignment/>
    </xf>
    <xf numFmtId="0" fontId="4" fillId="0" borderId="3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7" xfId="0" applyFont="1" applyBorder="1" applyAlignment="1">
      <alignment/>
    </xf>
    <xf numFmtId="0" fontId="8" fillId="0" borderId="0" xfId="0" applyFont="1" applyAlignment="1">
      <alignment/>
    </xf>
    <xf numFmtId="0" fontId="11" fillId="0" borderId="22" xfId="0" applyFont="1" applyBorder="1" applyAlignment="1">
      <alignment/>
    </xf>
    <xf numFmtId="0" fontId="8" fillId="0" borderId="22" xfId="0" applyFont="1" applyBorder="1" applyAlignment="1">
      <alignment/>
    </xf>
    <xf numFmtId="9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38" fontId="6" fillId="0" borderId="11" xfId="0" applyNumberFormat="1" applyFont="1" applyBorder="1" applyAlignment="1">
      <alignment/>
    </xf>
    <xf numFmtId="0" fontId="3" fillId="33" borderId="33" xfId="0" applyFont="1" applyFill="1" applyBorder="1" applyAlignment="1">
      <alignment/>
    </xf>
    <xf numFmtId="0" fontId="4" fillId="0" borderId="26" xfId="0" applyFont="1" applyBorder="1" applyAlignment="1">
      <alignment/>
    </xf>
    <xf numFmtId="0" fontId="0" fillId="0" borderId="24" xfId="0" applyFill="1" applyBorder="1" applyAlignment="1">
      <alignment/>
    </xf>
    <xf numFmtId="0" fontId="4" fillId="0" borderId="34" xfId="0" applyFont="1" applyBorder="1" applyAlignment="1">
      <alignment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0" fontId="3" fillId="0" borderId="35" xfId="0" applyFont="1" applyFill="1" applyBorder="1" applyAlignment="1">
      <alignment/>
    </xf>
    <xf numFmtId="37" fontId="5" fillId="0" borderId="12" xfId="0" applyNumberFormat="1" applyFont="1" applyFill="1" applyBorder="1" applyAlignment="1">
      <alignment/>
    </xf>
    <xf numFmtId="38" fontId="4" fillId="0" borderId="36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38" fontId="6" fillId="0" borderId="11" xfId="0" applyNumberFormat="1" applyFont="1" applyFill="1" applyBorder="1" applyAlignment="1">
      <alignment/>
    </xf>
    <xf numFmtId="38" fontId="6" fillId="0" borderId="14" xfId="0" applyNumberFormat="1" applyFont="1" applyBorder="1" applyAlignment="1">
      <alignment/>
    </xf>
    <xf numFmtId="38" fontId="6" fillId="0" borderId="37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9" fillId="0" borderId="38" xfId="0" applyFont="1" applyFill="1" applyBorder="1" applyAlignment="1">
      <alignment horizontal="center"/>
    </xf>
    <xf numFmtId="0" fontId="8" fillId="0" borderId="38" xfId="0" applyFont="1" applyBorder="1" applyAlignment="1">
      <alignment/>
    </xf>
    <xf numFmtId="38" fontId="10" fillId="0" borderId="38" xfId="0" applyNumberFormat="1" applyFont="1" applyBorder="1" applyAlignment="1">
      <alignment/>
    </xf>
    <xf numFmtId="38" fontId="10" fillId="0" borderId="39" xfId="0" applyNumberFormat="1" applyFont="1" applyBorder="1" applyAlignment="1">
      <alignment/>
    </xf>
    <xf numFmtId="38" fontId="10" fillId="0" borderId="40" xfId="0" applyNumberFormat="1" applyFont="1" applyBorder="1" applyAlignment="1">
      <alignment/>
    </xf>
    <xf numFmtId="0" fontId="3" fillId="0" borderId="38" xfId="0" applyFont="1" applyFill="1" applyBorder="1" applyAlignment="1">
      <alignment horizontal="center"/>
    </xf>
    <xf numFmtId="38" fontId="6" fillId="0" borderId="38" xfId="0" applyNumberFormat="1" applyFont="1" applyBorder="1" applyAlignment="1">
      <alignment/>
    </xf>
    <xf numFmtId="38" fontId="6" fillId="0" borderId="38" xfId="0" applyNumberFormat="1" applyFont="1" applyFill="1" applyBorder="1" applyAlignment="1">
      <alignment/>
    </xf>
    <xf numFmtId="38" fontId="6" fillId="0" borderId="40" xfId="0" applyNumberFormat="1" applyFont="1" applyBorder="1" applyAlignment="1">
      <alignment/>
    </xf>
    <xf numFmtId="0" fontId="0" fillId="33" borderId="41" xfId="0" applyFill="1" applyBorder="1" applyAlignment="1">
      <alignment/>
    </xf>
    <xf numFmtId="0" fontId="3" fillId="33" borderId="41" xfId="0" applyFont="1" applyFill="1" applyBorder="1" applyAlignment="1">
      <alignment horizontal="center"/>
    </xf>
    <xf numFmtId="0" fontId="9" fillId="33" borderId="41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right"/>
    </xf>
    <xf numFmtId="38" fontId="0" fillId="0" borderId="43" xfId="0" applyNumberFormat="1" applyBorder="1" applyAlignment="1">
      <alignment/>
    </xf>
    <xf numFmtId="38" fontId="0" fillId="0" borderId="10" xfId="0" applyNumberFormat="1" applyBorder="1" applyAlignment="1">
      <alignment/>
    </xf>
    <xf numFmtId="0" fontId="1" fillId="33" borderId="44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3" fillId="0" borderId="45" xfId="0" applyFont="1" applyBorder="1" applyAlignment="1">
      <alignment/>
    </xf>
    <xf numFmtId="0" fontId="4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0" fillId="0" borderId="0" xfId="0" applyFont="1" applyAlignment="1">
      <alignment horizontal="left"/>
    </xf>
    <xf numFmtId="38" fontId="48" fillId="0" borderId="32" xfId="0" applyNumberFormat="1" applyFont="1" applyBorder="1" applyAlignment="1">
      <alignment/>
    </xf>
    <xf numFmtId="38" fontId="49" fillId="0" borderId="0" xfId="0" applyNumberFormat="1" applyFont="1" applyAlignment="1">
      <alignment/>
    </xf>
    <xf numFmtId="0" fontId="0" fillId="0" borderId="47" xfId="0" applyBorder="1" applyAlignment="1">
      <alignment/>
    </xf>
    <xf numFmtId="38" fontId="0" fillId="0" borderId="27" xfId="0" applyNumberFormat="1" applyFont="1" applyBorder="1" applyAlignment="1">
      <alignment/>
    </xf>
    <xf numFmtId="37" fontId="5" fillId="33" borderId="41" xfId="0" applyNumberFormat="1" applyFont="1" applyFill="1" applyBorder="1" applyAlignment="1">
      <alignment/>
    </xf>
    <xf numFmtId="38" fontId="6" fillId="33" borderId="31" xfId="0" applyNumberFormat="1" applyFont="1" applyFill="1" applyBorder="1" applyAlignment="1">
      <alignment/>
    </xf>
    <xf numFmtId="38" fontId="1" fillId="0" borderId="36" xfId="0" applyNumberFormat="1" applyFont="1" applyBorder="1" applyAlignment="1">
      <alignment/>
    </xf>
    <xf numFmtId="177" fontId="49" fillId="0" borderId="48" xfId="0" applyNumberFormat="1" applyFont="1" applyBorder="1" applyAlignment="1">
      <alignment/>
    </xf>
    <xf numFmtId="38" fontId="50" fillId="0" borderId="11" xfId="0" applyNumberFormat="1" applyFont="1" applyBorder="1" applyAlignment="1">
      <alignment/>
    </xf>
    <xf numFmtId="38" fontId="50" fillId="0" borderId="36" xfId="0" applyNumberFormat="1" applyFont="1" applyFill="1" applyBorder="1" applyAlignment="1">
      <alignment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4:Q56"/>
  <sheetViews>
    <sheetView tabSelected="1" zoomScalePageLayoutView="0" workbookViewId="0" topLeftCell="F7">
      <selection activeCell="L22" sqref="L22"/>
    </sheetView>
  </sheetViews>
  <sheetFormatPr defaultColWidth="11.421875" defaultRowHeight="12.75"/>
  <cols>
    <col min="1" max="5" width="1.7109375" style="0" hidden="1" customWidth="1"/>
    <col min="6" max="6" width="33.8515625" style="0" customWidth="1"/>
    <col min="7" max="7" width="12.28125" style="0" customWidth="1"/>
    <col min="8" max="8" width="12.28125" style="56" customWidth="1"/>
    <col min="9" max="9" width="10.421875" style="0" customWidth="1"/>
    <col min="11" max="11" width="18.57421875" style="0" customWidth="1"/>
    <col min="12" max="12" width="12.8515625" style="0" customWidth="1"/>
    <col min="13" max="13" width="12.8515625" style="56" customWidth="1"/>
    <col min="14" max="14" width="9.57421875" style="0" customWidth="1"/>
    <col min="16" max="16" width="13.28125" style="0" customWidth="1"/>
  </cols>
  <sheetData>
    <row r="4" ht="18">
      <c r="F4" s="2" t="s">
        <v>73</v>
      </c>
    </row>
    <row r="5" ht="13.5" thickBot="1">
      <c r="I5" s="3"/>
    </row>
    <row r="6" spans="6:15" ht="14.25" thickBot="1" thickTop="1">
      <c r="F6" s="14" t="s">
        <v>0</v>
      </c>
      <c r="G6" s="17">
        <v>2021</v>
      </c>
      <c r="H6" s="17">
        <v>2020</v>
      </c>
      <c r="I6" s="18" t="s">
        <v>17</v>
      </c>
      <c r="J6" s="15" t="s">
        <v>6</v>
      </c>
      <c r="K6" s="16"/>
      <c r="L6" s="17">
        <v>2021</v>
      </c>
      <c r="M6" s="17">
        <v>2020</v>
      </c>
      <c r="N6" s="18" t="s">
        <v>17</v>
      </c>
      <c r="O6" s="62" t="s">
        <v>65</v>
      </c>
    </row>
    <row r="7" spans="6:14" s="20" customFormat="1" ht="13.5" thickTop="1">
      <c r="F7" s="25" t="s">
        <v>23</v>
      </c>
      <c r="G7" s="32"/>
      <c r="H7" s="32"/>
      <c r="I7" s="22"/>
      <c r="J7" s="23"/>
      <c r="K7" s="24"/>
      <c r="L7" s="21"/>
      <c r="M7" s="21"/>
      <c r="N7" s="22"/>
    </row>
    <row r="8" spans="6:14" ht="12.75">
      <c r="F8" s="12" t="s">
        <v>24</v>
      </c>
      <c r="G8" s="33">
        <v>100</v>
      </c>
      <c r="H8" s="33">
        <v>100</v>
      </c>
      <c r="I8" s="7"/>
      <c r="J8" s="3" t="s">
        <v>21</v>
      </c>
      <c r="K8" s="9"/>
      <c r="L8" s="9"/>
      <c r="M8" s="9"/>
      <c r="N8" s="7"/>
    </row>
    <row r="9" spans="6:14" ht="12.75">
      <c r="F9" s="53" t="s">
        <v>25</v>
      </c>
      <c r="G9" s="34">
        <v>100</v>
      </c>
      <c r="H9" s="34">
        <v>100</v>
      </c>
      <c r="I9" s="7"/>
      <c r="J9" s="3"/>
      <c r="K9" s="9"/>
      <c r="L9" s="9"/>
      <c r="M9" s="9"/>
      <c r="N9" s="7"/>
    </row>
    <row r="10" spans="6:17" ht="13.5" thickBot="1">
      <c r="F10" s="54" t="s">
        <v>26</v>
      </c>
      <c r="G10" s="35">
        <f>SUM(G8:G9)</f>
        <v>200</v>
      </c>
      <c r="H10" s="35">
        <v>200</v>
      </c>
      <c r="I10" s="78"/>
      <c r="J10" s="4" t="s">
        <v>7</v>
      </c>
      <c r="K10" s="9"/>
      <c r="L10" s="50">
        <v>-28325</v>
      </c>
      <c r="M10" s="50">
        <v>-28325</v>
      </c>
      <c r="N10" s="7"/>
      <c r="O10" s="52">
        <f aca="true" t="shared" si="0" ref="O10:O18">M10-L10</f>
        <v>0</v>
      </c>
      <c r="Q10" s="52"/>
    </row>
    <row r="11" spans="6:17" ht="13.5" thickTop="1">
      <c r="F11" s="55"/>
      <c r="G11" s="42"/>
      <c r="H11" s="42"/>
      <c r="I11" s="28"/>
      <c r="J11" s="4" t="s">
        <v>8</v>
      </c>
      <c r="K11" s="9"/>
      <c r="L11" s="50">
        <v>-3306</v>
      </c>
      <c r="M11" s="50">
        <v>-3306</v>
      </c>
      <c r="N11" s="7"/>
      <c r="O11" s="52">
        <f t="shared" si="0"/>
        <v>0</v>
      </c>
      <c r="P11" t="s">
        <v>63</v>
      </c>
      <c r="Q11" s="107"/>
    </row>
    <row r="12" spans="6:17" ht="12.75">
      <c r="F12" s="38"/>
      <c r="G12" s="43"/>
      <c r="H12" s="43"/>
      <c r="I12" s="28"/>
      <c r="J12" s="4" t="s">
        <v>9</v>
      </c>
      <c r="K12" s="9"/>
      <c r="L12" s="50">
        <v>-20177</v>
      </c>
      <c r="M12" s="50">
        <v>-27065</v>
      </c>
      <c r="N12" s="7"/>
      <c r="O12" s="52">
        <f t="shared" si="0"/>
        <v>-6888</v>
      </c>
      <c r="P12" t="s">
        <v>63</v>
      </c>
      <c r="Q12" s="107"/>
    </row>
    <row r="13" spans="6:17" ht="12.75">
      <c r="F13" s="38" t="s">
        <v>36</v>
      </c>
      <c r="G13" s="43"/>
      <c r="H13" s="43"/>
      <c r="I13" s="28"/>
      <c r="J13" s="4" t="s">
        <v>10</v>
      </c>
      <c r="K13" s="9"/>
      <c r="L13" s="50">
        <v>-39714</v>
      </c>
      <c r="M13" s="50">
        <v>-47226</v>
      </c>
      <c r="N13" s="7"/>
      <c r="O13" s="52">
        <f t="shared" si="0"/>
        <v>-7512</v>
      </c>
      <c r="P13" s="62" t="s">
        <v>63</v>
      </c>
      <c r="Q13" s="107"/>
    </row>
    <row r="14" spans="6:17" ht="12.75">
      <c r="F14" s="41" t="s">
        <v>37</v>
      </c>
      <c r="G14" s="43">
        <v>16846</v>
      </c>
      <c r="H14" s="43">
        <v>170</v>
      </c>
      <c r="I14" s="28"/>
      <c r="J14" s="4" t="s">
        <v>11</v>
      </c>
      <c r="K14" s="9"/>
      <c r="L14" s="50">
        <v>-45763</v>
      </c>
      <c r="M14" s="50">
        <v>-62521</v>
      </c>
      <c r="N14" s="28"/>
      <c r="O14" s="52">
        <f t="shared" si="0"/>
        <v>-16758</v>
      </c>
      <c r="P14" s="62" t="s">
        <v>63</v>
      </c>
      <c r="Q14" s="107"/>
    </row>
    <row r="15" spans="6:17" ht="13.5" thickBot="1">
      <c r="F15" s="11" t="s">
        <v>38</v>
      </c>
      <c r="G15" s="44">
        <f>SUM(G14)</f>
        <v>16846</v>
      </c>
      <c r="H15" s="44">
        <f>SUM(H14)</f>
        <v>170</v>
      </c>
      <c r="I15" s="28"/>
      <c r="J15" s="4" t="s">
        <v>12</v>
      </c>
      <c r="K15" s="9"/>
      <c r="L15" s="50">
        <v>-5290</v>
      </c>
      <c r="M15" s="50">
        <v>-9371</v>
      </c>
      <c r="N15" s="7"/>
      <c r="O15" s="52">
        <f t="shared" si="0"/>
        <v>-4081</v>
      </c>
      <c r="P15" s="62" t="s">
        <v>63</v>
      </c>
      <c r="Q15" s="52"/>
    </row>
    <row r="16" spans="6:17" ht="13.5" thickTop="1">
      <c r="F16" s="38" t="s">
        <v>20</v>
      </c>
      <c r="G16" s="39"/>
      <c r="H16" s="39"/>
      <c r="I16" s="28"/>
      <c r="J16" s="4" t="s">
        <v>13</v>
      </c>
      <c r="K16" s="9"/>
      <c r="L16" s="74">
        <v>-4493</v>
      </c>
      <c r="M16" s="74">
        <v>-8623</v>
      </c>
      <c r="N16" s="7"/>
      <c r="O16" s="52">
        <f t="shared" si="0"/>
        <v>-4130</v>
      </c>
      <c r="P16" s="62" t="s">
        <v>63</v>
      </c>
      <c r="Q16" s="52"/>
    </row>
    <row r="17" spans="6:17" ht="12.75">
      <c r="F17" s="12" t="s">
        <v>22</v>
      </c>
      <c r="G17" s="33">
        <v>14394</v>
      </c>
      <c r="H17" s="33">
        <v>44381</v>
      </c>
      <c r="I17" s="28"/>
      <c r="J17" s="4" t="s">
        <v>50</v>
      </c>
      <c r="K17" s="9"/>
      <c r="L17" s="74">
        <v>-20115</v>
      </c>
      <c r="M17" s="74">
        <v>-26115</v>
      </c>
      <c r="N17" s="28"/>
      <c r="O17" s="52">
        <f t="shared" si="0"/>
        <v>-6000</v>
      </c>
      <c r="P17" s="62" t="s">
        <v>63</v>
      </c>
      <c r="Q17" s="52"/>
    </row>
    <row r="18" spans="5:17" ht="12.75">
      <c r="E18" s="4"/>
      <c r="F18" s="12" t="s">
        <v>18</v>
      </c>
      <c r="G18" s="33">
        <v>103786</v>
      </c>
      <c r="H18" s="33">
        <v>96784</v>
      </c>
      <c r="I18" s="28"/>
      <c r="J18" s="4" t="s">
        <v>14</v>
      </c>
      <c r="K18" s="68"/>
      <c r="L18" s="50">
        <v>-36917</v>
      </c>
      <c r="M18" s="50">
        <v>-19541</v>
      </c>
      <c r="N18" s="7"/>
      <c r="O18" s="52">
        <f t="shared" si="0"/>
        <v>17376</v>
      </c>
      <c r="P18" s="62" t="s">
        <v>64</v>
      </c>
      <c r="Q18" s="52"/>
    </row>
    <row r="19" spans="6:15" ht="13.5" thickBot="1">
      <c r="F19" s="12" t="s">
        <v>1</v>
      </c>
      <c r="G19" s="33">
        <v>11422</v>
      </c>
      <c r="H19" s="33">
        <v>16539</v>
      </c>
      <c r="I19" s="28"/>
      <c r="J19" s="5" t="s">
        <v>39</v>
      </c>
      <c r="K19" s="10"/>
      <c r="L19" s="75">
        <f>SUM(L10:L18)</f>
        <v>-204100</v>
      </c>
      <c r="M19" s="75">
        <f>SUM(M10:M18)</f>
        <v>-232093</v>
      </c>
      <c r="N19" s="45"/>
      <c r="O19" s="52"/>
    </row>
    <row r="20" spans="6:15" ht="14.25" thickBot="1" thickTop="1">
      <c r="F20" s="12" t="s">
        <v>2</v>
      </c>
      <c r="G20" s="33">
        <v>20177</v>
      </c>
      <c r="H20" s="33">
        <v>27065</v>
      </c>
      <c r="I20" s="28"/>
      <c r="J20" s="46" t="s">
        <v>15</v>
      </c>
      <c r="K20" s="47"/>
      <c r="L20" s="76">
        <f>SUM(L19)</f>
        <v>-204100</v>
      </c>
      <c r="M20" s="76">
        <f>SUM(M19)</f>
        <v>-232093</v>
      </c>
      <c r="N20" s="77"/>
      <c r="O20" s="52"/>
    </row>
    <row r="21" spans="6:15" ht="13.5" thickTop="1">
      <c r="F21" s="12" t="s">
        <v>3</v>
      </c>
      <c r="G21" s="33">
        <v>39613</v>
      </c>
      <c r="H21" s="33">
        <v>48505</v>
      </c>
      <c r="I21" s="28"/>
      <c r="J21" s="40" t="s">
        <v>44</v>
      </c>
      <c r="K21" s="9"/>
      <c r="L21" s="7"/>
      <c r="M21" s="7"/>
      <c r="N21" s="9"/>
      <c r="O21" s="37"/>
    </row>
    <row r="22" spans="6:15" ht="12.75">
      <c r="F22" s="12"/>
      <c r="G22" s="71"/>
      <c r="H22" s="71"/>
      <c r="I22" s="28"/>
      <c r="J22" s="65" t="s">
        <v>45</v>
      </c>
      <c r="K22" s="9"/>
      <c r="L22" s="114"/>
      <c r="M22" s="63">
        <v>0</v>
      </c>
      <c r="N22" s="9"/>
      <c r="O22" s="37"/>
    </row>
    <row r="23" spans="6:15" ht="12.75">
      <c r="F23" s="12"/>
      <c r="G23" s="33"/>
      <c r="H23" s="33"/>
      <c r="I23" s="28"/>
      <c r="J23" s="73" t="s">
        <v>49</v>
      </c>
      <c r="K23" s="9"/>
      <c r="L23" s="63">
        <v>-2338</v>
      </c>
      <c r="M23" s="63">
        <v>-1551</v>
      </c>
      <c r="N23" s="9"/>
      <c r="O23" s="37"/>
    </row>
    <row r="24" spans="6:15" ht="12.75">
      <c r="F24" s="13" t="s">
        <v>20</v>
      </c>
      <c r="G24" s="36">
        <f>SUM(G17:G23)</f>
        <v>189392</v>
      </c>
      <c r="H24" s="36">
        <f>SUM(H17:H23)</f>
        <v>233274</v>
      </c>
      <c r="I24" s="8"/>
      <c r="J24" s="67" t="s">
        <v>46</v>
      </c>
      <c r="K24" s="68"/>
      <c r="L24" s="106"/>
      <c r="M24" s="106"/>
      <c r="N24" s="9"/>
      <c r="O24" s="37"/>
    </row>
    <row r="25" spans="6:14" ht="13.5" thickBot="1">
      <c r="F25" s="11" t="s">
        <v>4</v>
      </c>
      <c r="G25" s="35">
        <f>SUM(G15+G24)</f>
        <v>206238</v>
      </c>
      <c r="H25" s="35">
        <f>SUM(H15+H24)</f>
        <v>233444</v>
      </c>
      <c r="I25" s="8"/>
      <c r="J25" s="70" t="s">
        <v>47</v>
      </c>
      <c r="K25" s="66"/>
      <c r="L25" s="115">
        <f>SUM(L22:L24)</f>
        <v>-2338</v>
      </c>
      <c r="M25" s="72">
        <f>SUM(M22:M24)</f>
        <v>-1551</v>
      </c>
      <c r="N25" s="45"/>
    </row>
    <row r="26" spans="6:15" ht="14.25" thickBot="1" thickTop="1">
      <c r="F26" s="64" t="s">
        <v>5</v>
      </c>
      <c r="G26" s="110">
        <f>SUM(G10+G25)</f>
        <v>206438</v>
      </c>
      <c r="H26" s="110">
        <f>SUM(H10+H25)</f>
        <v>233644</v>
      </c>
      <c r="I26" s="19"/>
      <c r="J26" s="48" t="s">
        <v>16</v>
      </c>
      <c r="K26" s="49"/>
      <c r="L26" s="111">
        <f>SUM(L20+L25)</f>
        <v>-206438</v>
      </c>
      <c r="M26" s="111">
        <f>SUM(M20+M25)</f>
        <v>-233644</v>
      </c>
      <c r="N26" s="69"/>
      <c r="O26" s="37"/>
    </row>
    <row r="27" ht="13.5" thickTop="1"/>
    <row r="29" spans="4:6" ht="15.75">
      <c r="D29" s="6"/>
      <c r="E29" s="6"/>
      <c r="F29" s="51" t="s">
        <v>66</v>
      </c>
    </row>
    <row r="30" spans="4:5" ht="12.75">
      <c r="D30" s="6"/>
      <c r="E30" s="6"/>
    </row>
    <row r="31" spans="4:6" ht="12.75">
      <c r="D31" s="6"/>
      <c r="E31" s="6"/>
      <c r="F31" s="1" t="s">
        <v>41</v>
      </c>
    </row>
    <row r="32" spans="4:5" ht="12.75">
      <c r="D32" s="6"/>
      <c r="E32" s="6"/>
    </row>
    <row r="33" ht="12.75">
      <c r="F33" s="1" t="s">
        <v>19</v>
      </c>
    </row>
    <row r="34" ht="12.75">
      <c r="F34" s="4" t="s">
        <v>67</v>
      </c>
    </row>
    <row r="35" ht="12.75">
      <c r="F35" s="4" t="s">
        <v>68</v>
      </c>
    </row>
    <row r="36" ht="12.75">
      <c r="F36" s="4" t="s">
        <v>69</v>
      </c>
    </row>
    <row r="37" ht="12.75">
      <c r="F37" s="4" t="s">
        <v>70</v>
      </c>
    </row>
    <row r="38" ht="12.75">
      <c r="F38" s="4" t="s">
        <v>71</v>
      </c>
    </row>
    <row r="39" ht="12.75">
      <c r="F39" s="4" t="s">
        <v>72</v>
      </c>
    </row>
    <row r="42" ht="12.75">
      <c r="F42" s="1" t="s">
        <v>40</v>
      </c>
    </row>
    <row r="43" spans="6:9" ht="12.75">
      <c r="F43" s="29"/>
      <c r="G43" s="30" t="s">
        <v>34</v>
      </c>
      <c r="H43" s="57" t="s">
        <v>35</v>
      </c>
      <c r="I43" s="30" t="s">
        <v>30</v>
      </c>
    </row>
    <row r="44" spans="6:9" ht="12.75">
      <c r="F44" s="61" t="s">
        <v>42</v>
      </c>
      <c r="G44" s="29">
        <v>100</v>
      </c>
      <c r="H44" s="58">
        <v>100</v>
      </c>
      <c r="I44" s="29">
        <f>SUM(G44:H44)</f>
        <v>200</v>
      </c>
    </row>
    <row r="45" spans="6:9" ht="12.75">
      <c r="F45" s="29" t="s">
        <v>31</v>
      </c>
      <c r="G45" s="29"/>
      <c r="H45" s="58"/>
      <c r="I45" s="29">
        <f>SUM(G45:H45)</f>
        <v>0</v>
      </c>
    </row>
    <row r="46" spans="6:9" ht="12.75">
      <c r="F46" s="29" t="s">
        <v>33</v>
      </c>
      <c r="G46" s="29">
        <v>0</v>
      </c>
      <c r="H46" s="58">
        <v>0</v>
      </c>
      <c r="I46" s="29">
        <f>SUM(G46:H46)</f>
        <v>0</v>
      </c>
    </row>
    <row r="47" spans="6:9" ht="12.75">
      <c r="F47" s="30" t="s">
        <v>43</v>
      </c>
      <c r="G47" s="29">
        <f>SUM(G44:G46)</f>
        <v>100</v>
      </c>
      <c r="H47" s="58">
        <f>SUM(H44:H46)</f>
        <v>100</v>
      </c>
      <c r="I47" s="29">
        <f>SUM(G47:H47)</f>
        <v>200</v>
      </c>
    </row>
    <row r="48" spans="6:8" ht="12.75">
      <c r="F48" s="1" t="s">
        <v>32</v>
      </c>
      <c r="G48" s="31">
        <v>0</v>
      </c>
      <c r="H48" s="59">
        <v>0</v>
      </c>
    </row>
    <row r="49" spans="6:8" ht="12.75">
      <c r="F49" s="1"/>
      <c r="G49" s="31"/>
      <c r="H49" s="59"/>
    </row>
    <row r="50" spans="5:6" ht="13.5" thickBot="1">
      <c r="E50" s="6"/>
      <c r="F50" s="1" t="s">
        <v>48</v>
      </c>
    </row>
    <row r="51" spans="6:8" ht="14.25" thickBot="1" thickTop="1">
      <c r="F51" s="26" t="s">
        <v>27</v>
      </c>
      <c r="G51" s="109">
        <v>232093</v>
      </c>
      <c r="H51" s="60"/>
    </row>
    <row r="52" spans="6:8" ht="13.5" thickBot="1">
      <c r="F52" s="108" t="s">
        <v>28</v>
      </c>
      <c r="G52" s="113">
        <v>-27993</v>
      </c>
      <c r="H52" s="60"/>
    </row>
    <row r="53" spans="6:8" ht="13.5" thickBot="1">
      <c r="F53" s="27" t="s">
        <v>29</v>
      </c>
      <c r="G53" s="112">
        <f>SUM(G51:G52)</f>
        <v>204100</v>
      </c>
      <c r="H53" s="60"/>
    </row>
    <row r="54" spans="4:5" ht="13.5" thickTop="1">
      <c r="D54" s="6"/>
      <c r="E54" s="6"/>
    </row>
    <row r="55" ht="12.75">
      <c r="F55" s="1"/>
    </row>
    <row r="56" ht="12.75">
      <c r="F56" s="62"/>
    </row>
  </sheetData>
  <sheetProtection/>
  <printOptions/>
  <pageMargins left="0.3937007874015748" right="0.3937007874015748" top="0.1968503937007874" bottom="0.35433070866141736" header="0.4330708661417323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2">
      <selection activeCell="F4" sqref="F4"/>
    </sheetView>
  </sheetViews>
  <sheetFormatPr defaultColWidth="11.421875" defaultRowHeight="12.75"/>
  <cols>
    <col min="2" max="2" width="16.8515625" style="0" customWidth="1"/>
    <col min="5" max="5" width="15.140625" style="0" customWidth="1"/>
    <col min="7" max="7" width="3.28125" style="0" customWidth="1"/>
  </cols>
  <sheetData>
    <row r="1" ht="18">
      <c r="D1" s="96" t="s">
        <v>52</v>
      </c>
    </row>
    <row r="2" spans="1:4" ht="13.5" thickBot="1">
      <c r="A2" s="95"/>
      <c r="B2" s="95"/>
      <c r="C2" s="95"/>
      <c r="D2" s="95"/>
    </row>
    <row r="3" spans="1:4" ht="13.5" thickBot="1">
      <c r="A3" s="100" t="s">
        <v>6</v>
      </c>
      <c r="B3" s="92"/>
      <c r="C3" s="93">
        <v>2014</v>
      </c>
      <c r="D3" s="94">
        <v>2013</v>
      </c>
    </row>
    <row r="4" spans="1:6" ht="13.5" thickTop="1">
      <c r="A4" s="101"/>
      <c r="B4" s="79"/>
      <c r="C4" s="88"/>
      <c r="D4" s="83"/>
      <c r="E4" s="105"/>
      <c r="F4" s="97" t="s">
        <v>53</v>
      </c>
    </row>
    <row r="5" spans="1:4" ht="12.75">
      <c r="A5" s="102" t="s">
        <v>21</v>
      </c>
      <c r="B5" s="80"/>
      <c r="C5" s="80"/>
      <c r="D5" s="84"/>
    </row>
    <row r="6" spans="1:6" ht="12.75">
      <c r="A6" s="103" t="s">
        <v>7</v>
      </c>
      <c r="B6" s="80"/>
      <c r="C6" s="89">
        <v>-28325</v>
      </c>
      <c r="D6" s="85">
        <v>-28325</v>
      </c>
      <c r="F6" s="52">
        <f>SUM(D6-C6)</f>
        <v>0</v>
      </c>
    </row>
    <row r="7" spans="1:8" ht="12.75">
      <c r="A7" s="103" t="s">
        <v>8</v>
      </c>
      <c r="B7" s="80"/>
      <c r="C7" s="89">
        <v>-10811.45</v>
      </c>
      <c r="D7" s="85">
        <v>-12861.45</v>
      </c>
      <c r="F7" s="52">
        <f aca="true" t="shared" si="0" ref="F7:F14">SUM(D7-C7)</f>
        <v>-2050</v>
      </c>
      <c r="H7" s="62" t="s">
        <v>55</v>
      </c>
    </row>
    <row r="8" spans="1:8" ht="12.75">
      <c r="A8" s="103" t="s">
        <v>9</v>
      </c>
      <c r="B8" s="80"/>
      <c r="C8" s="89">
        <v>-67158.85</v>
      </c>
      <c r="D8" s="85">
        <v>-66888.71</v>
      </c>
      <c r="F8" s="52">
        <f t="shared" si="0"/>
        <v>270.1399999999994</v>
      </c>
      <c r="H8" s="62" t="s">
        <v>56</v>
      </c>
    </row>
    <row r="9" spans="1:8" ht="12.75">
      <c r="A9" s="103" t="s">
        <v>10</v>
      </c>
      <c r="B9" s="80"/>
      <c r="C9" s="89">
        <v>-48368.5</v>
      </c>
      <c r="D9" s="85">
        <v>-48116.6</v>
      </c>
      <c r="F9" s="52">
        <f t="shared" si="0"/>
        <v>251.90000000000146</v>
      </c>
      <c r="H9" s="62" t="s">
        <v>57</v>
      </c>
    </row>
    <row r="10" spans="1:8" ht="12.75">
      <c r="A10" s="103" t="s">
        <v>11</v>
      </c>
      <c r="B10" s="80"/>
      <c r="C10" s="89">
        <v>-53019.22</v>
      </c>
      <c r="D10" s="85">
        <v>-75011.89</v>
      </c>
      <c r="F10" s="52">
        <f t="shared" si="0"/>
        <v>-21992.67</v>
      </c>
      <c r="H10" s="62" t="s">
        <v>58</v>
      </c>
    </row>
    <row r="11" spans="1:8" ht="12.75">
      <c r="A11" s="103" t="s">
        <v>12</v>
      </c>
      <c r="B11" s="80"/>
      <c r="C11" s="89">
        <v>-1056.5</v>
      </c>
      <c r="D11" s="85"/>
      <c r="F11" s="52">
        <f t="shared" si="0"/>
        <v>1056.5</v>
      </c>
      <c r="H11" s="62" t="s">
        <v>59</v>
      </c>
    </row>
    <row r="12" spans="1:8" ht="12.75">
      <c r="A12" s="103" t="s">
        <v>13</v>
      </c>
      <c r="B12" s="80"/>
      <c r="C12" s="90">
        <v>-20406.1</v>
      </c>
      <c r="D12" s="85">
        <v>-21203.1</v>
      </c>
      <c r="F12" s="52">
        <f t="shared" si="0"/>
        <v>-797</v>
      </c>
      <c r="H12" s="62" t="s">
        <v>60</v>
      </c>
    </row>
    <row r="13" spans="1:8" ht="12.75">
      <c r="A13" s="103" t="s">
        <v>50</v>
      </c>
      <c r="B13" s="80"/>
      <c r="C13" s="90">
        <v>-6591.39</v>
      </c>
      <c r="D13" s="84"/>
      <c r="F13" s="52">
        <f t="shared" si="0"/>
        <v>6591.39</v>
      </c>
      <c r="H13" s="62" t="s">
        <v>61</v>
      </c>
    </row>
    <row r="14" spans="1:8" ht="12.75">
      <c r="A14" s="103" t="s">
        <v>14</v>
      </c>
      <c r="B14" s="81"/>
      <c r="C14" s="89">
        <v>-21542.14</v>
      </c>
      <c r="D14" s="86">
        <v>-17310.93</v>
      </c>
      <c r="F14" s="98">
        <f t="shared" si="0"/>
        <v>4231.209999999999</v>
      </c>
      <c r="H14" s="62" t="s">
        <v>62</v>
      </c>
    </row>
    <row r="15" spans="1:6" ht="13.5" thickBot="1">
      <c r="A15" s="104" t="s">
        <v>51</v>
      </c>
      <c r="B15" s="82"/>
      <c r="C15" s="91">
        <f>SUM(C6:C14)</f>
        <v>-257279.15000000002</v>
      </c>
      <c r="D15" s="87">
        <f>SUM(D6:D14)</f>
        <v>-269717.68000000005</v>
      </c>
      <c r="E15" s="97" t="s">
        <v>54</v>
      </c>
      <c r="F15" s="99">
        <f>SUM(F6:F14)</f>
        <v>-12438.529999999999</v>
      </c>
    </row>
    <row r="16" ht="13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Grimstad Kirkelige Fellesråd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Heskestad</dc:creator>
  <cp:keywords/>
  <dc:description/>
  <cp:lastModifiedBy>Nina Morterud</cp:lastModifiedBy>
  <cp:lastPrinted>2022-03-14T10:11:25Z</cp:lastPrinted>
  <dcterms:created xsi:type="dcterms:W3CDTF">2005-02-03T13:25:06Z</dcterms:created>
  <dcterms:modified xsi:type="dcterms:W3CDTF">2022-03-14T14:40:22Z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Mimmi Torp</vt:lpwstr>
  </property>
  <property fmtid="{D5CDD505-2E9C-101B-9397-08002B2CF9AE}" pid="3" name="Order">
    <vt:lpwstr>1390200.00000000</vt:lpwstr>
  </property>
  <property fmtid="{D5CDD505-2E9C-101B-9397-08002B2CF9AE}" pid="4" name="display_urn:schemas-microsoft-com:office:office#Author">
    <vt:lpwstr>Mimmi Torp</vt:lpwstr>
  </property>
  <property fmtid="{D5CDD505-2E9C-101B-9397-08002B2CF9AE}" pid="5" name="MediaServiceImageTags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