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jate Øen\OneDrive - Kirkepartner\Ungdom\ettåringsprogram\budsjett\"/>
    </mc:Choice>
  </mc:AlternateContent>
  <bookViews>
    <workbookView xWindow="-120" yWindow="-120" windowWidth="29040" windowHeight="15840"/>
  </bookViews>
  <sheets>
    <sheet name="Budsjett" sheetId="2" r:id="rId1"/>
    <sheet name="Lommepenger - Ettåring" sheetId="3" r:id="rId2"/>
  </sheets>
  <definedNames>
    <definedName name="_xlnm.Print_Area" localSheetId="1">'Lommepenger - Ettåring'!$A$1:$M$25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3" l="1"/>
  <c r="D8" i="2" l="1"/>
  <c r="C4" i="2"/>
  <c r="L19" i="3"/>
  <c r="K18" i="3"/>
  <c r="J18" i="3"/>
  <c r="I18" i="3"/>
  <c r="H18" i="3"/>
  <c r="G18" i="3"/>
  <c r="F18" i="3"/>
  <c r="K17" i="3"/>
  <c r="J17" i="3"/>
  <c r="I17" i="3"/>
  <c r="H17" i="3"/>
  <c r="G17" i="3"/>
  <c r="F17" i="3"/>
  <c r="L13" i="3"/>
  <c r="L12" i="3"/>
  <c r="K10" i="3"/>
  <c r="K11" i="3" s="1"/>
  <c r="K14" i="3" s="1"/>
  <c r="J10" i="3"/>
  <c r="J11" i="3" s="1"/>
  <c r="J14" i="3" s="1"/>
  <c r="I10" i="3"/>
  <c r="I11" i="3" s="1"/>
  <c r="I14" i="3" s="1"/>
  <c r="H10" i="3"/>
  <c r="H11" i="3" s="1"/>
  <c r="H14" i="3" s="1"/>
  <c r="G10" i="3"/>
  <c r="G11" i="3" s="1"/>
  <c r="G14" i="3" s="1"/>
  <c r="F10" i="3"/>
  <c r="F11" i="3" s="1"/>
  <c r="F14" i="3" s="1"/>
  <c r="L9" i="3"/>
  <c r="G15" i="3" l="1"/>
  <c r="G20" i="3" s="1"/>
  <c r="I15" i="3"/>
  <c r="I20" i="3" s="1"/>
  <c r="K15" i="3"/>
  <c r="K20" i="3" s="1"/>
  <c r="F15" i="3"/>
  <c r="F20" i="3" s="1"/>
  <c r="H15" i="3"/>
  <c r="H20" i="3" s="1"/>
  <c r="J15" i="3"/>
  <c r="J20" i="3" s="1"/>
  <c r="L10" i="3"/>
  <c r="B11" i="3" l="1"/>
  <c r="B14" i="3" s="1"/>
  <c r="B18" i="3" s="1"/>
  <c r="L18" i="3" s="1"/>
  <c r="H21" i="3"/>
  <c r="H22" i="3" s="1"/>
  <c r="I21" i="3"/>
  <c r="I22" i="3" s="1"/>
  <c r="J21" i="3"/>
  <c r="J22" i="3" s="1"/>
  <c r="F21" i="3"/>
  <c r="F22" i="3" s="1"/>
  <c r="K22" i="3"/>
  <c r="K21" i="3"/>
  <c r="G22" i="3"/>
  <c r="G21" i="3"/>
  <c r="L11" i="3" l="1"/>
  <c r="B17" i="3"/>
  <c r="L17" i="3" s="1"/>
  <c r="L15" i="3"/>
  <c r="L14" i="3"/>
  <c r="G24" i="3"/>
  <c r="G23" i="3"/>
  <c r="K24" i="3"/>
  <c r="K23" i="3"/>
  <c r="F23" i="3"/>
  <c r="F24" i="3"/>
  <c r="J23" i="3"/>
  <c r="J24" i="3"/>
  <c r="I24" i="3"/>
  <c r="I23" i="3"/>
  <c r="H23" i="3"/>
  <c r="H24" i="3"/>
  <c r="L24" i="3" l="1"/>
  <c r="B20" i="3"/>
  <c r="L20" i="3" l="1"/>
  <c r="B21" i="3"/>
  <c r="L21" i="3" s="1"/>
  <c r="B22" i="3" l="1"/>
  <c r="L22" i="3" l="1"/>
  <c r="C3" i="2"/>
  <c r="D3" i="2" s="1"/>
  <c r="B23" i="3"/>
  <c r="L23" i="3" s="1"/>
  <c r="C5" i="2" l="1"/>
  <c r="D5" i="2" l="1"/>
  <c r="D6" i="2" s="1"/>
  <c r="C6" i="2"/>
</calcChain>
</file>

<file path=xl/sharedStrings.xml><?xml version="1.0" encoding="utf-8"?>
<sst xmlns="http://schemas.openxmlformats.org/spreadsheetml/2006/main" count="49" uniqueCount="49">
  <si>
    <t>Studieavgift VID</t>
  </si>
  <si>
    <t>Bøker (foreslås innkjøpt av menigheten)</t>
  </si>
  <si>
    <t>Tittel/ansatt</t>
  </si>
  <si>
    <t>ettåring</t>
  </si>
  <si>
    <t>Korr</t>
  </si>
  <si>
    <t>Sum
hele
året</t>
  </si>
  <si>
    <t>Stillingsstørrelse</t>
  </si>
  <si>
    <t>Satser</t>
  </si>
  <si>
    <t>Andel fellesrådsfinansiert</t>
  </si>
  <si>
    <t>Feriepenger</t>
  </si>
  <si>
    <t>Andel menighetsfinansiert</t>
  </si>
  <si>
    <t>KLP, ord</t>
  </si>
  <si>
    <t>Grunnlønn fra 1.1.</t>
  </si>
  <si>
    <t>KLP, reg</t>
  </si>
  <si>
    <t>Stipulert grunnlønn fra 1.5.</t>
  </si>
  <si>
    <t>SPK, ord</t>
  </si>
  <si>
    <t>Stipulert årslønn</t>
  </si>
  <si>
    <t>Arb giv avg</t>
  </si>
  <si>
    <t>Faste tillegg, pensjonsgiv</t>
  </si>
  <si>
    <t>Lønnsoppgj</t>
  </si>
  <si>
    <t>Vikarutgifter</t>
  </si>
  <si>
    <t>Grunnlag for feriepenger</t>
  </si>
  <si>
    <t>Feriepengetillegg</t>
  </si>
  <si>
    <t>Pensjonsordning</t>
  </si>
  <si>
    <t>NB!</t>
  </si>
  <si>
    <t>Pensjonskost, ordinær</t>
  </si>
  <si>
    <t>Grønn rad - vikarutgifter må fylles ut lokalt!</t>
  </si>
  <si>
    <t>Pensjonskost, regulering</t>
  </si>
  <si>
    <t>Oransje rad - reguleringspremie er gjennomsnittsberegnet.</t>
  </si>
  <si>
    <t>Andre tillegg (telefon/tøy)</t>
  </si>
  <si>
    <t>Dersom fjorårets regning var større,</t>
  </si>
  <si>
    <t>Gr.lag for arbeidsgiveravg</t>
  </si>
  <si>
    <t>må dette beløpet påplusset 5% benyttes</t>
  </si>
  <si>
    <t>Arbeidsgiveravg</t>
  </si>
  <si>
    <t>Total lønnskostnad</t>
  </si>
  <si>
    <t>Sum, fellesråd</t>
  </si>
  <si>
    <t>Sum, menighetsråd</t>
  </si>
  <si>
    <t>Engangssum, blir menighetens eiendom</t>
  </si>
  <si>
    <t>Lommepenger inkludert kostpenger (kr. 5000 pr. mnd)</t>
  </si>
  <si>
    <t>Sum</t>
  </si>
  <si>
    <t>Budsjett ettåring inkl. leilighet</t>
  </si>
  <si>
    <t>Budsjett ettåring eksl. leilighet</t>
  </si>
  <si>
    <t xml:space="preserve"> - ettåringen er kun for ett skoleår pr. kandidat. Det er dermed ikke en langvarig forpliktelse for menigheten.</t>
  </si>
  <si>
    <t xml:space="preserve"> - engasjement av ettåring kan være inspirasjon for økt givertjeneste.</t>
  </si>
  <si>
    <t>Viktig å ha med i den øknonomiske vurderingen til menigheten</t>
  </si>
  <si>
    <t>Losji dersom ikke hjemmeboer (anslått til kr. 8000 pr. mnd)</t>
  </si>
  <si>
    <t>- dersom ettåring ikke er hjemmeboer må menigheten ut i markedet og leie med mindre man disponerer bolig.</t>
  </si>
  <si>
    <t>LØNNSBUDSJETT ETTÅRING</t>
  </si>
  <si>
    <t>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</si>
</sst>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43" fontId="0" fillId="0" borderId="0" xfId="1" applyFont="1"/>
    <xf numFmtId="0" fontId="4" fillId="0" borderId="0" xfId="2" applyFont="1"/>
    <xf numFmtId="0" fontId="3" fillId="0" borderId="0" xfId="2"/>
    <xf numFmtId="0" fontId="5" fillId="0" borderId="0" xfId="2" applyFont="1"/>
    <xf numFmtId="0" fontId="6" fillId="0" borderId="0" xfId="2" applyFont="1"/>
    <xf numFmtId="0" fontId="7" fillId="0" borderId="0" xfId="2" applyFont="1"/>
    <xf numFmtId="0" fontId="6" fillId="0" borderId="1" xfId="2" applyFont="1" applyBorder="1"/>
    <xf numFmtId="0" fontId="3" fillId="2" borderId="2" xfId="2" applyFill="1" applyBorder="1" applyAlignment="1">
      <alignment textRotation="45"/>
    </xf>
    <xf numFmtId="0" fontId="3" fillId="0" borderId="2" xfId="2" applyBorder="1" applyAlignment="1">
      <alignment textRotation="45"/>
    </xf>
    <xf numFmtId="0" fontId="3" fillId="0" borderId="2" xfId="2" applyBorder="1" applyAlignment="1">
      <alignment textRotation="255"/>
    </xf>
    <xf numFmtId="0" fontId="6" fillId="0" borderId="3" xfId="2" applyFont="1" applyBorder="1" applyAlignment="1">
      <alignment horizontal="center" wrapText="1"/>
    </xf>
    <xf numFmtId="0" fontId="3" fillId="0" borderId="0" xfId="2" applyAlignment="1">
      <alignment textRotation="45"/>
    </xf>
    <xf numFmtId="0" fontId="6" fillId="0" borderId="4" xfId="2" applyFont="1" applyBorder="1"/>
    <xf numFmtId="9" fontId="3" fillId="0" borderId="5" xfId="2" applyNumberFormat="1" applyBorder="1"/>
    <xf numFmtId="0" fontId="3" fillId="0" borderId="5" xfId="2" applyBorder="1"/>
    <xf numFmtId="0" fontId="6" fillId="0" borderId="6" xfId="2" applyFont="1" applyBorder="1"/>
    <xf numFmtId="10" fontId="3" fillId="0" borderId="0" xfId="2" applyNumberFormat="1"/>
    <xf numFmtId="0" fontId="6" fillId="0" borderId="7" xfId="2" applyFont="1" applyBorder="1"/>
    <xf numFmtId="0" fontId="3" fillId="0" borderId="8" xfId="2" applyBorder="1"/>
    <xf numFmtId="0" fontId="6" fillId="0" borderId="9" xfId="2" applyFont="1" applyBorder="1"/>
    <xf numFmtId="165" fontId="0" fillId="0" borderId="8" xfId="3" applyNumberFormat="1" applyFont="1" applyBorder="1"/>
    <xf numFmtId="165" fontId="6" fillId="0" borderId="9" xfId="3" applyNumberFormat="1" applyFont="1" applyBorder="1"/>
    <xf numFmtId="0" fontId="6" fillId="3" borderId="7" xfId="2" applyFont="1" applyFill="1" applyBorder="1"/>
    <xf numFmtId="165" fontId="0" fillId="3" borderId="8" xfId="3" applyNumberFormat="1" applyFont="1" applyFill="1" applyBorder="1"/>
    <xf numFmtId="165" fontId="6" fillId="3" borderId="9" xfId="3" applyNumberFormat="1" applyFont="1" applyFill="1" applyBorder="1"/>
    <xf numFmtId="9" fontId="3" fillId="0" borderId="0" xfId="2" applyNumberFormat="1"/>
    <xf numFmtId="0" fontId="6" fillId="4" borderId="7" xfId="2" applyFont="1" applyFill="1" applyBorder="1"/>
    <xf numFmtId="165" fontId="0" fillId="4" borderId="8" xfId="3" applyNumberFormat="1" applyFont="1" applyFill="1" applyBorder="1"/>
    <xf numFmtId="165" fontId="6" fillId="4" borderId="9" xfId="3" applyNumberFormat="1" applyFont="1" applyFill="1" applyBorder="1"/>
    <xf numFmtId="0" fontId="3" fillId="0" borderId="8" xfId="2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5" borderId="7" xfId="2" applyFont="1" applyFill="1" applyBorder="1"/>
    <xf numFmtId="165" fontId="0" fillId="5" borderId="8" xfId="3" applyNumberFormat="1" applyFont="1" applyFill="1" applyBorder="1"/>
    <xf numFmtId="165" fontId="6" fillId="5" borderId="9" xfId="3" applyNumberFormat="1" applyFont="1" applyFill="1" applyBorder="1"/>
    <xf numFmtId="0" fontId="6" fillId="6" borderId="7" xfId="2" applyFont="1" applyFill="1" applyBorder="1"/>
    <xf numFmtId="165" fontId="6" fillId="6" borderId="8" xfId="3" applyNumberFormat="1" applyFont="1" applyFill="1" applyBorder="1"/>
    <xf numFmtId="165" fontId="6" fillId="6" borderId="9" xfId="3" applyNumberFormat="1" applyFont="1" applyFill="1" applyBorder="1"/>
    <xf numFmtId="0" fontId="6" fillId="7" borderId="7" xfId="2" applyFont="1" applyFill="1" applyBorder="1"/>
    <xf numFmtId="165" fontId="6" fillId="7" borderId="8" xfId="3" applyNumberFormat="1" applyFont="1" applyFill="1" applyBorder="1"/>
    <xf numFmtId="165" fontId="6" fillId="7" borderId="9" xfId="3" applyNumberFormat="1" applyFont="1" applyFill="1" applyBorder="1"/>
    <xf numFmtId="0" fontId="6" fillId="8" borderId="10" xfId="2" applyFont="1" applyFill="1" applyBorder="1"/>
    <xf numFmtId="165" fontId="6" fillId="8" borderId="11" xfId="3" applyNumberFormat="1" applyFont="1" applyFill="1" applyBorder="1"/>
    <xf numFmtId="165" fontId="6" fillId="8" borderId="12" xfId="3" applyNumberFormat="1" applyFont="1" applyFill="1" applyBorder="1"/>
    <xf numFmtId="0" fontId="0" fillId="0" borderId="13" xfId="0" applyBorder="1"/>
    <xf numFmtId="0" fontId="0" fillId="0" borderId="0" xfId="0" quotePrefix="1"/>
    <xf numFmtId="0" fontId="2" fillId="0" borderId="14" xfId="0" applyFont="1" applyBorder="1" applyAlignment="1">
      <alignment textRotation="45"/>
    </xf>
    <xf numFmtId="43" fontId="0" fillId="0" borderId="14" xfId="1" applyFont="1" applyBorder="1"/>
    <xf numFmtId="43" fontId="0" fillId="0" borderId="15" xfId="1" applyFont="1" applyBorder="1"/>
    <xf numFmtId="0" fontId="2" fillId="0" borderId="16" xfId="0" applyFont="1" applyBorder="1" applyAlignment="1">
      <alignment textRotation="45"/>
    </xf>
    <xf numFmtId="43" fontId="0" fillId="0" borderId="16" xfId="1" applyFont="1" applyBorder="1"/>
    <xf numFmtId="43" fontId="0" fillId="0" borderId="11" xfId="1" applyFont="1" applyBorder="1"/>
  </cellXfs>
  <cellStyles count="4">
    <cellStyle name="Komma" xfId="1" builtinId="3"/>
    <cellStyle name="K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1"/>
  <sheetViews>
    <sheetView tabSelected="1" topLeftCell="A3" workbookViewId="0">
      <selection activeCell="B18" sqref="B18"/>
    </sheetView>
  </sheetViews>
  <sheetFormatPr baseColWidth="10" defaultColWidth="11.453125" defaultRowHeight="14.5" x14ac:dyDescent="0.35"/>
  <cols>
    <col min="2" max="2" width="57.1796875" customWidth="1"/>
    <col min="5" max="5" width="28.453125" bestFit="1" customWidth="1"/>
    <col min="6" max="6" width="37.1796875" bestFit="1" customWidth="1"/>
  </cols>
  <sheetData>
    <row r="2" spans="2:5" ht="108.75" customHeight="1" x14ac:dyDescent="0.35">
      <c r="C2" s="47" t="s">
        <v>40</v>
      </c>
      <c r="D2" s="50" t="s">
        <v>41</v>
      </c>
    </row>
    <row r="3" spans="2:5" x14ac:dyDescent="0.35">
      <c r="B3" t="s">
        <v>38</v>
      </c>
      <c r="C3" s="48">
        <f>'Lommepenger - Ettåring'!B22</f>
        <v>63527.457000000002</v>
      </c>
      <c r="D3" s="51">
        <f>C3</f>
        <v>63527.457000000002</v>
      </c>
    </row>
    <row r="4" spans="2:5" x14ac:dyDescent="0.35">
      <c r="B4" t="s">
        <v>45</v>
      </c>
      <c r="C4" s="48">
        <f>8000*11</f>
        <v>88000</v>
      </c>
      <c r="D4" s="51"/>
    </row>
    <row r="5" spans="2:5" x14ac:dyDescent="0.35">
      <c r="B5" t="s">
        <v>0</v>
      </c>
      <c r="C5" s="48">
        <f>5580*2</f>
        <v>11160</v>
      </c>
      <c r="D5" s="51">
        <f t="shared" ref="D5" si="0">C5</f>
        <v>11160</v>
      </c>
    </row>
    <row r="6" spans="2:5" ht="15" thickBot="1" x14ac:dyDescent="0.4">
      <c r="B6" s="45" t="s">
        <v>39</v>
      </c>
      <c r="C6" s="49">
        <f>SUM(C3:C5)</f>
        <v>162687.45699999999</v>
      </c>
      <c r="D6" s="52">
        <f>SUM(D3:D5)</f>
        <v>74687.456999999995</v>
      </c>
    </row>
    <row r="7" spans="2:5" x14ac:dyDescent="0.35">
      <c r="C7" s="2"/>
      <c r="D7" s="2"/>
    </row>
    <row r="8" spans="2:5" x14ac:dyDescent="0.35">
      <c r="C8" s="2"/>
      <c r="D8" s="2">
        <f>+F10</f>
        <v>0</v>
      </c>
    </row>
    <row r="9" spans="2:5" x14ac:dyDescent="0.35">
      <c r="B9" t="s">
        <v>1</v>
      </c>
      <c r="C9" s="2">
        <v>10000</v>
      </c>
      <c r="D9" s="2">
        <v>10000</v>
      </c>
      <c r="E9" t="s">
        <v>37</v>
      </c>
    </row>
    <row r="10" spans="2:5" x14ac:dyDescent="0.35">
      <c r="C10" s="2"/>
      <c r="D10" s="2"/>
    </row>
    <row r="11" spans="2:5" x14ac:dyDescent="0.35">
      <c r="C11" s="2"/>
      <c r="D11" s="2"/>
    </row>
    <row r="12" spans="2:5" x14ac:dyDescent="0.35">
      <c r="C12" s="2"/>
      <c r="D12" s="2"/>
    </row>
    <row r="13" spans="2:5" x14ac:dyDescent="0.35">
      <c r="B13" s="1" t="s">
        <v>44</v>
      </c>
      <c r="C13" s="2"/>
      <c r="D13" s="2"/>
    </row>
    <row r="14" spans="2:5" x14ac:dyDescent="0.35">
      <c r="B14" s="46" t="s">
        <v>42</v>
      </c>
      <c r="C14" s="2"/>
      <c r="D14" s="2"/>
    </row>
    <row r="15" spans="2:5" x14ac:dyDescent="0.35">
      <c r="B15" s="46" t="s">
        <v>43</v>
      </c>
    </row>
    <row r="16" spans="2:5" x14ac:dyDescent="0.35">
      <c r="B16" s="46" t="s">
        <v>46</v>
      </c>
    </row>
    <row r="18" spans="2:2" x14ac:dyDescent="0.35">
      <c r="B18" s="1"/>
    </row>
    <row r="19" spans="2:2" x14ac:dyDescent="0.35">
      <c r="B19" s="46"/>
    </row>
    <row r="20" spans="2:2" x14ac:dyDescent="0.35">
      <c r="B20" s="46"/>
    </row>
    <row r="21" spans="2:2" x14ac:dyDescent="0.35">
      <c r="B21" s="46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7" workbookViewId="0">
      <selection activeCell="B15" sqref="B15"/>
    </sheetView>
  </sheetViews>
  <sheetFormatPr baseColWidth="10" defaultColWidth="11.453125" defaultRowHeight="13" x14ac:dyDescent="0.3"/>
  <cols>
    <col min="1" max="1" width="25.26953125" style="6" customWidth="1"/>
    <col min="2" max="2" width="9.453125" style="4" customWidth="1"/>
    <col min="3" max="3" width="11.7265625" style="4" customWidth="1"/>
    <col min="4" max="11" width="9.453125" style="4" customWidth="1"/>
    <col min="12" max="12" width="11.1796875" style="4" bestFit="1" customWidth="1"/>
    <col min="13" max="13" width="11.7265625" style="6" customWidth="1"/>
    <col min="14" max="16384" width="11.453125" style="4"/>
  </cols>
  <sheetData>
    <row r="1" spans="1:16" ht="25" x14ac:dyDescent="0.5">
      <c r="A1" s="3" t="s">
        <v>47</v>
      </c>
      <c r="D1" s="5"/>
    </row>
    <row r="3" spans="1:16" ht="20" x14ac:dyDescent="0.4">
      <c r="A3" s="7"/>
    </row>
    <row r="4" spans="1:16" ht="13.5" thickBot="1" x14ac:dyDescent="0.35"/>
    <row r="5" spans="1:16" ht="51.5" thickBot="1" x14ac:dyDescent="0.35">
      <c r="A5" s="8" t="s">
        <v>2</v>
      </c>
      <c r="B5" s="9" t="s">
        <v>3</v>
      </c>
      <c r="C5" s="9"/>
      <c r="D5" s="9"/>
      <c r="E5" s="9"/>
      <c r="F5" s="9"/>
      <c r="G5" s="10"/>
      <c r="H5" s="10"/>
      <c r="I5" s="10"/>
      <c r="J5" s="10"/>
      <c r="K5" s="11" t="s">
        <v>4</v>
      </c>
      <c r="L5" s="12" t="s">
        <v>5</v>
      </c>
      <c r="M5" s="13"/>
    </row>
    <row r="6" spans="1:16" ht="18.75" customHeight="1" x14ac:dyDescent="0.3">
      <c r="A6" s="14" t="s">
        <v>6</v>
      </c>
      <c r="B6" s="15">
        <v>1</v>
      </c>
      <c r="C6" s="15"/>
      <c r="D6" s="15"/>
      <c r="E6" s="15"/>
      <c r="F6" s="15"/>
      <c r="G6" s="15"/>
      <c r="H6" s="16"/>
      <c r="I6" s="16"/>
      <c r="J6" s="16"/>
      <c r="K6" s="16"/>
      <c r="L6" s="17"/>
      <c r="M6" s="4"/>
      <c r="N6" s="6" t="s">
        <v>7</v>
      </c>
      <c r="P6" s="18"/>
    </row>
    <row r="7" spans="1:16" ht="18.75" customHeight="1" x14ac:dyDescent="0.3">
      <c r="A7" s="14" t="s">
        <v>8</v>
      </c>
      <c r="B7" s="16">
        <v>0</v>
      </c>
      <c r="C7" s="16"/>
      <c r="D7" s="16"/>
      <c r="E7" s="16"/>
      <c r="F7" s="16"/>
      <c r="G7" s="16"/>
      <c r="H7" s="16"/>
      <c r="I7" s="16"/>
      <c r="J7" s="16"/>
      <c r="K7" s="16"/>
      <c r="L7" s="17"/>
      <c r="M7" s="4"/>
      <c r="N7" s="4" t="s">
        <v>9</v>
      </c>
      <c r="P7" s="18">
        <v>1.4E-2</v>
      </c>
    </row>
    <row r="8" spans="1:16" ht="18.75" customHeight="1" x14ac:dyDescent="0.3">
      <c r="A8" s="19" t="s">
        <v>10</v>
      </c>
      <c r="B8" s="20">
        <v>1</v>
      </c>
      <c r="C8" s="20"/>
      <c r="D8" s="20"/>
      <c r="E8" s="20"/>
      <c r="F8" s="20"/>
      <c r="G8" s="20"/>
      <c r="H8" s="20"/>
      <c r="I8" s="20"/>
      <c r="J8" s="20"/>
      <c r="K8" s="20"/>
      <c r="L8" s="21"/>
      <c r="M8" s="4"/>
      <c r="N8" s="4" t="s">
        <v>11</v>
      </c>
      <c r="P8" s="18">
        <v>0.112</v>
      </c>
    </row>
    <row r="9" spans="1:16" ht="18.75" customHeight="1" x14ac:dyDescent="0.35">
      <c r="A9" s="19" t="s">
        <v>12</v>
      </c>
      <c r="B9" s="22">
        <f>5000*11</f>
        <v>55000</v>
      </c>
      <c r="C9" s="22"/>
      <c r="D9" s="22"/>
      <c r="E9" s="22"/>
      <c r="F9" s="22"/>
      <c r="G9" s="22"/>
      <c r="H9" s="22"/>
      <c r="I9" s="22"/>
      <c r="J9" s="22"/>
      <c r="K9" s="22"/>
      <c r="L9" s="23">
        <f t="shared" ref="L9:L15" si="0">SUM(B9:K9)</f>
        <v>55000</v>
      </c>
      <c r="M9" s="4"/>
      <c r="N9" s="4" t="s">
        <v>13</v>
      </c>
      <c r="P9" s="18">
        <v>0.04</v>
      </c>
    </row>
    <row r="10" spans="1:16" ht="18.75" customHeight="1" x14ac:dyDescent="0.35">
      <c r="A10" s="19" t="s">
        <v>14</v>
      </c>
      <c r="B10" s="22">
        <v>55000</v>
      </c>
      <c r="C10" s="22"/>
      <c r="D10" s="22"/>
      <c r="E10" s="22"/>
      <c r="F10" s="22">
        <f t="shared" ref="F10:K10" si="1">F9+F9*$P$12</f>
        <v>0</v>
      </c>
      <c r="G10" s="22">
        <f t="shared" si="1"/>
        <v>0</v>
      </c>
      <c r="H10" s="22">
        <f t="shared" si="1"/>
        <v>0</v>
      </c>
      <c r="I10" s="22">
        <f t="shared" si="1"/>
        <v>0</v>
      </c>
      <c r="J10" s="22">
        <f t="shared" si="1"/>
        <v>0</v>
      </c>
      <c r="K10" s="22">
        <f t="shared" si="1"/>
        <v>0</v>
      </c>
      <c r="L10" s="23">
        <f t="shared" si="0"/>
        <v>55000</v>
      </c>
      <c r="M10" s="4"/>
      <c r="N10" s="4" t="s">
        <v>15</v>
      </c>
      <c r="P10" s="18">
        <v>0.14399999999999999</v>
      </c>
    </row>
    <row r="11" spans="1:16" ht="18.75" customHeight="1" x14ac:dyDescent="0.35">
      <c r="A11" s="24" t="s">
        <v>16</v>
      </c>
      <c r="B11" s="25">
        <f t="shared" ref="B11:K11" si="2">(B9/12*5+B10/12*7)*B6</f>
        <v>55000</v>
      </c>
      <c r="C11" s="25"/>
      <c r="D11" s="25"/>
      <c r="E11" s="25"/>
      <c r="F11" s="25">
        <f t="shared" si="2"/>
        <v>0</v>
      </c>
      <c r="G11" s="25">
        <f t="shared" si="2"/>
        <v>0</v>
      </c>
      <c r="H11" s="25">
        <f t="shared" si="2"/>
        <v>0</v>
      </c>
      <c r="I11" s="25">
        <f t="shared" si="2"/>
        <v>0</v>
      </c>
      <c r="J11" s="25">
        <f t="shared" si="2"/>
        <v>0</v>
      </c>
      <c r="K11" s="25">
        <f t="shared" si="2"/>
        <v>0</v>
      </c>
      <c r="L11" s="26">
        <f t="shared" si="0"/>
        <v>55000</v>
      </c>
      <c r="M11" s="4"/>
      <c r="N11" s="4" t="s">
        <v>17</v>
      </c>
      <c r="P11" s="18">
        <v>0.14099999999999999</v>
      </c>
    </row>
    <row r="12" spans="1:16" ht="18.75" customHeight="1" x14ac:dyDescent="0.35">
      <c r="A12" s="19" t="s">
        <v>18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3">
        <f t="shared" si="0"/>
        <v>0</v>
      </c>
      <c r="M12" s="4"/>
      <c r="N12" s="4" t="s">
        <v>19</v>
      </c>
      <c r="P12" s="27">
        <v>0.02</v>
      </c>
    </row>
    <row r="13" spans="1:16" ht="18.75" customHeight="1" x14ac:dyDescent="0.35">
      <c r="A13" s="28" t="s">
        <v>20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30">
        <f t="shared" si="0"/>
        <v>0</v>
      </c>
      <c r="M13" s="4"/>
      <c r="P13" s="27"/>
    </row>
    <row r="14" spans="1:16" ht="18.75" customHeight="1" x14ac:dyDescent="0.35">
      <c r="A14" s="24" t="s">
        <v>21</v>
      </c>
      <c r="B14" s="25">
        <f>B11+B12+B13</f>
        <v>55000</v>
      </c>
      <c r="C14" s="25"/>
      <c r="D14" s="25"/>
      <c r="E14" s="25"/>
      <c r="F14" s="25">
        <f t="shared" ref="F14:K14" si="3">F11+F12+F13</f>
        <v>0</v>
      </c>
      <c r="G14" s="25">
        <f t="shared" si="3"/>
        <v>0</v>
      </c>
      <c r="H14" s="25">
        <f t="shared" si="3"/>
        <v>0</v>
      </c>
      <c r="I14" s="25">
        <f t="shared" si="3"/>
        <v>0</v>
      </c>
      <c r="J14" s="25">
        <f t="shared" si="3"/>
        <v>0</v>
      </c>
      <c r="K14" s="25">
        <f t="shared" si="3"/>
        <v>0</v>
      </c>
      <c r="L14" s="26">
        <f t="shared" si="0"/>
        <v>55000</v>
      </c>
      <c r="M14" s="4"/>
    </row>
    <row r="15" spans="1:16" ht="18.75" customHeight="1" x14ac:dyDescent="0.35">
      <c r="A15" s="19" t="s">
        <v>22</v>
      </c>
      <c r="B15" s="22">
        <v>677</v>
      </c>
      <c r="C15" s="22"/>
      <c r="D15" s="22"/>
      <c r="E15" s="22"/>
      <c r="F15" s="22">
        <f t="shared" ref="F15:K15" si="4">F14*$P$7</f>
        <v>0</v>
      </c>
      <c r="G15" s="22">
        <f t="shared" si="4"/>
        <v>0</v>
      </c>
      <c r="H15" s="22">
        <f t="shared" si="4"/>
        <v>0</v>
      </c>
      <c r="I15" s="22">
        <f t="shared" si="4"/>
        <v>0</v>
      </c>
      <c r="J15" s="22">
        <f t="shared" si="4"/>
        <v>0</v>
      </c>
      <c r="K15" s="22">
        <f t="shared" si="4"/>
        <v>0</v>
      </c>
      <c r="L15" s="23">
        <f t="shared" si="0"/>
        <v>677</v>
      </c>
      <c r="M15" s="4"/>
    </row>
    <row r="16" spans="1:16" ht="18.75" customHeight="1" x14ac:dyDescent="0.3">
      <c r="A16" s="19" t="s">
        <v>23</v>
      </c>
      <c r="B16" s="31" t="s">
        <v>48</v>
      </c>
      <c r="C16" s="31"/>
      <c r="D16" s="31"/>
      <c r="E16" s="31"/>
      <c r="F16" s="31"/>
      <c r="G16" s="31"/>
      <c r="H16" s="31"/>
      <c r="I16" s="31"/>
      <c r="J16" s="31"/>
      <c r="K16" s="31"/>
      <c r="L16" s="32"/>
      <c r="M16" s="4"/>
      <c r="N16" s="6" t="s">
        <v>24</v>
      </c>
    </row>
    <row r="17" spans="1:15" ht="18.75" customHeight="1" x14ac:dyDescent="0.35">
      <c r="A17" s="19" t="s">
        <v>25</v>
      </c>
      <c r="B17" s="22">
        <f t="shared" ref="B17:K17" si="5">IF(B16="KLP",B14*$P$8,IF(B16="SPK",B14*$P$10,0))</f>
        <v>0</v>
      </c>
      <c r="C17" s="22"/>
      <c r="D17" s="22"/>
      <c r="E17" s="22"/>
      <c r="F17" s="22">
        <f t="shared" si="5"/>
        <v>0</v>
      </c>
      <c r="G17" s="22">
        <f t="shared" si="5"/>
        <v>0</v>
      </c>
      <c r="H17" s="22">
        <f t="shared" si="5"/>
        <v>0</v>
      </c>
      <c r="I17" s="22">
        <f t="shared" si="5"/>
        <v>0</v>
      </c>
      <c r="J17" s="22">
        <f t="shared" si="5"/>
        <v>0</v>
      </c>
      <c r="K17" s="22">
        <f t="shared" si="5"/>
        <v>0</v>
      </c>
      <c r="L17" s="23">
        <f t="shared" ref="L17:L24" si="6">SUM(B17:K17)</f>
        <v>0</v>
      </c>
      <c r="M17" s="4"/>
      <c r="N17" s="4" t="s">
        <v>26</v>
      </c>
    </row>
    <row r="18" spans="1:15" ht="18.75" customHeight="1" x14ac:dyDescent="0.35">
      <c r="A18" s="33" t="s">
        <v>27</v>
      </c>
      <c r="B18" s="34">
        <f t="shared" ref="B18:K18" si="7">IF(B16="KLP",B14*$P$9,0)</f>
        <v>0</v>
      </c>
      <c r="C18" s="34"/>
      <c r="D18" s="34"/>
      <c r="E18" s="34"/>
      <c r="F18" s="34">
        <f t="shared" si="7"/>
        <v>0</v>
      </c>
      <c r="G18" s="34">
        <f t="shared" si="7"/>
        <v>0</v>
      </c>
      <c r="H18" s="34">
        <f t="shared" si="7"/>
        <v>0</v>
      </c>
      <c r="I18" s="34">
        <f t="shared" si="7"/>
        <v>0</v>
      </c>
      <c r="J18" s="34">
        <f t="shared" si="7"/>
        <v>0</v>
      </c>
      <c r="K18" s="34">
        <f t="shared" si="7"/>
        <v>0</v>
      </c>
      <c r="L18" s="35">
        <f t="shared" si="6"/>
        <v>0</v>
      </c>
      <c r="M18" s="4"/>
      <c r="N18" s="4" t="s">
        <v>28</v>
      </c>
    </row>
    <row r="19" spans="1:15" ht="18.75" customHeight="1" x14ac:dyDescent="0.35">
      <c r="A19" s="19" t="s">
        <v>29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3">
        <f t="shared" si="6"/>
        <v>0</v>
      </c>
      <c r="M19" s="4"/>
      <c r="O19" s="4" t="s">
        <v>30</v>
      </c>
    </row>
    <row r="20" spans="1:15" ht="18.75" customHeight="1" x14ac:dyDescent="0.35">
      <c r="A20" s="24" t="s">
        <v>31</v>
      </c>
      <c r="B20" s="25">
        <f t="shared" ref="B20:K20" si="8">B14+B15+B17+B18+B19</f>
        <v>55677</v>
      </c>
      <c r="C20" s="25"/>
      <c r="D20" s="25"/>
      <c r="E20" s="25"/>
      <c r="F20" s="25">
        <f t="shared" si="8"/>
        <v>0</v>
      </c>
      <c r="G20" s="25">
        <f t="shared" si="8"/>
        <v>0</v>
      </c>
      <c r="H20" s="25">
        <f t="shared" si="8"/>
        <v>0</v>
      </c>
      <c r="I20" s="25">
        <f t="shared" si="8"/>
        <v>0</v>
      </c>
      <c r="J20" s="25">
        <f t="shared" si="8"/>
        <v>0</v>
      </c>
      <c r="K20" s="25">
        <f t="shared" si="8"/>
        <v>0</v>
      </c>
      <c r="L20" s="26">
        <f t="shared" si="6"/>
        <v>55677</v>
      </c>
      <c r="M20" s="4"/>
      <c r="O20" s="4" t="s">
        <v>32</v>
      </c>
    </row>
    <row r="21" spans="1:15" ht="18.75" customHeight="1" x14ac:dyDescent="0.35">
      <c r="A21" s="19" t="s">
        <v>33</v>
      </c>
      <c r="B21" s="22">
        <f t="shared" ref="B21:K21" si="9">B20*$P$11</f>
        <v>7850.4569999999994</v>
      </c>
      <c r="C21" s="22"/>
      <c r="D21" s="22"/>
      <c r="E21" s="22"/>
      <c r="F21" s="22">
        <f t="shared" si="9"/>
        <v>0</v>
      </c>
      <c r="G21" s="22">
        <f t="shared" si="9"/>
        <v>0</v>
      </c>
      <c r="H21" s="22">
        <f t="shared" si="9"/>
        <v>0</v>
      </c>
      <c r="I21" s="22">
        <f t="shared" si="9"/>
        <v>0</v>
      </c>
      <c r="J21" s="22">
        <f t="shared" si="9"/>
        <v>0</v>
      </c>
      <c r="K21" s="22">
        <f t="shared" si="9"/>
        <v>0</v>
      </c>
      <c r="L21" s="23">
        <f t="shared" si="6"/>
        <v>7850.4569999999994</v>
      </c>
      <c r="M21" s="4"/>
    </row>
    <row r="22" spans="1:15" s="6" customFormat="1" ht="18.75" customHeight="1" x14ac:dyDescent="0.3">
      <c r="A22" s="36" t="s">
        <v>34</v>
      </c>
      <c r="B22" s="37">
        <f t="shared" ref="B22:K22" si="10">B20+B21</f>
        <v>63527.457000000002</v>
      </c>
      <c r="C22" s="37"/>
      <c r="D22" s="37"/>
      <c r="E22" s="37"/>
      <c r="F22" s="37">
        <f t="shared" si="10"/>
        <v>0</v>
      </c>
      <c r="G22" s="37">
        <f t="shared" si="10"/>
        <v>0</v>
      </c>
      <c r="H22" s="37">
        <f t="shared" si="10"/>
        <v>0</v>
      </c>
      <c r="I22" s="37">
        <f t="shared" si="10"/>
        <v>0</v>
      </c>
      <c r="J22" s="37">
        <f t="shared" si="10"/>
        <v>0</v>
      </c>
      <c r="K22" s="37">
        <f t="shared" si="10"/>
        <v>0</v>
      </c>
      <c r="L22" s="38">
        <f t="shared" si="6"/>
        <v>63527.457000000002</v>
      </c>
    </row>
    <row r="23" spans="1:15" s="6" customFormat="1" ht="18.75" customHeight="1" x14ac:dyDescent="0.3">
      <c r="A23" s="39" t="s">
        <v>35</v>
      </c>
      <c r="B23" s="40">
        <f t="shared" ref="B23:K23" si="11">B22*B7</f>
        <v>0</v>
      </c>
      <c r="C23" s="40"/>
      <c r="D23" s="40"/>
      <c r="E23" s="40"/>
      <c r="F23" s="40">
        <f t="shared" si="11"/>
        <v>0</v>
      </c>
      <c r="G23" s="40">
        <f t="shared" si="11"/>
        <v>0</v>
      </c>
      <c r="H23" s="40">
        <f t="shared" si="11"/>
        <v>0</v>
      </c>
      <c r="I23" s="40">
        <f t="shared" si="11"/>
        <v>0</v>
      </c>
      <c r="J23" s="40">
        <f t="shared" si="11"/>
        <v>0</v>
      </c>
      <c r="K23" s="40">
        <f t="shared" si="11"/>
        <v>0</v>
      </c>
      <c r="L23" s="41">
        <f t="shared" si="6"/>
        <v>0</v>
      </c>
    </row>
    <row r="24" spans="1:15" s="6" customFormat="1" ht="18.75" customHeight="1" thickBot="1" x14ac:dyDescent="0.35">
      <c r="A24" s="42" t="s">
        <v>36</v>
      </c>
      <c r="B24" s="43">
        <v>0</v>
      </c>
      <c r="C24" s="43"/>
      <c r="D24" s="43"/>
      <c r="E24" s="43"/>
      <c r="F24" s="43">
        <f t="shared" ref="F24:K24" si="12">F22*F8</f>
        <v>0</v>
      </c>
      <c r="G24" s="43">
        <f t="shared" si="12"/>
        <v>0</v>
      </c>
      <c r="H24" s="43">
        <f t="shared" si="12"/>
        <v>0</v>
      </c>
      <c r="I24" s="43">
        <f t="shared" si="12"/>
        <v>0</v>
      </c>
      <c r="J24" s="43">
        <f t="shared" si="12"/>
        <v>0</v>
      </c>
      <c r="K24" s="43">
        <f t="shared" si="12"/>
        <v>0</v>
      </c>
      <c r="L24" s="44">
        <f t="shared" si="6"/>
        <v>0</v>
      </c>
    </row>
  </sheetData>
  <pageMargins left="0.59055118110236227" right="0.19685039370078741" top="0.78740157480314965" bottom="0.39370078740157483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843E0DBCA7944FB75D0ED40C514971" ma:contentTypeVersion="13" ma:contentTypeDescription="Opprett et nytt dokument." ma:contentTypeScope="" ma:versionID="4c465e4816634b7afb95dca37f71ac4b">
  <xsd:schema xmlns:xsd="http://www.w3.org/2001/XMLSchema" xmlns:xs="http://www.w3.org/2001/XMLSchema" xmlns:p="http://schemas.microsoft.com/office/2006/metadata/properties" xmlns:ns3="3e4fc5fd-002b-4326-8247-3590c2a34275" xmlns:ns4="a24416ad-4620-402f-bbbe-690879d7cd4c" targetNamespace="http://schemas.microsoft.com/office/2006/metadata/properties" ma:root="true" ma:fieldsID="bfce702b75ac56db4fa61f4aa5f3c205" ns3:_="" ns4:_="">
    <xsd:import namespace="3e4fc5fd-002b-4326-8247-3590c2a34275"/>
    <xsd:import namespace="a24416ad-4620-402f-bbbe-690879d7cd4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fc5fd-002b-4326-8247-3590c2a34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4416ad-4620-402f-bbbe-690879d7cd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8BE3D-152E-43C3-A9CE-60308017BC5A}">
  <ds:schemaRefs>
    <ds:schemaRef ds:uri="http://purl.org/dc/elements/1.1/"/>
    <ds:schemaRef ds:uri="http://schemas.microsoft.com/office/2006/metadata/properties"/>
    <ds:schemaRef ds:uri="a24416ad-4620-402f-bbbe-690879d7cd4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3e4fc5fd-002b-4326-8247-3590c2a3427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85D93-3171-44F6-8C55-BB369A6703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7BE55E-3EC6-4C22-85D2-309F08BA2C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4fc5fd-002b-4326-8247-3590c2a34275"/>
    <ds:schemaRef ds:uri="a24416ad-4620-402f-bbbe-690879d7c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Budsjett</vt:lpstr>
      <vt:lpstr>Lommepenger - Ettåring</vt:lpstr>
      <vt:lpstr>'Lommepenger - Ettåring'!Utskriftsområde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Arvid  Netland</dc:creator>
  <cp:lastModifiedBy>Bjate Øen</cp:lastModifiedBy>
  <dcterms:created xsi:type="dcterms:W3CDTF">2021-02-24T12:45:36Z</dcterms:created>
  <dcterms:modified xsi:type="dcterms:W3CDTF">2022-03-09T15:21:14Z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0x010100D4843E0DBCA7944FB75D0ED40C514971</vt:lpwstr>
  </property>
</Properties>
</file>