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280 - Møre/Tilskudd/Tilskudd 2023/"/>
    </mc:Choice>
  </mc:AlternateContent>
  <xr:revisionPtr revIDLastSave="182" documentId="8_{A1D5F2D7-6701-4877-BB02-A9F6C0B1FF93}" xr6:coauthVersionLast="47" xr6:coauthVersionMax="47" xr10:uidLastSave="{49C138A4-F592-4CA9-A2C5-1D00AD98DE77}"/>
  <bookViews>
    <workbookView xWindow="-108" yWindow="-108" windowWidth="23256" windowHeight="12576" xr2:uid="{F517FE13-9E2B-406F-9AA3-D7204FB93F4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K15" i="1"/>
  <c r="E15" i="1"/>
  <c r="H15" i="1" s="1"/>
  <c r="J52" i="1"/>
  <c r="J45" i="1"/>
  <c r="H45" i="1"/>
  <c r="F43" i="1"/>
  <c r="F49" i="1" s="1"/>
  <c r="J42" i="1"/>
  <c r="H42" i="1"/>
  <c r="J41" i="1"/>
  <c r="E41" i="1"/>
  <c r="H41" i="1" s="1"/>
  <c r="F41" i="1"/>
  <c r="J37" i="1"/>
  <c r="H37" i="1"/>
  <c r="J36" i="1"/>
  <c r="H36" i="1"/>
  <c r="J34" i="1"/>
  <c r="H34" i="1"/>
  <c r="J33" i="1"/>
  <c r="E33" i="1"/>
  <c r="H33" i="1"/>
  <c r="H32" i="1"/>
  <c r="H31" i="1"/>
  <c r="H30" i="1"/>
  <c r="F27" i="1"/>
  <c r="F48" i="1" s="1"/>
  <c r="J26" i="1"/>
  <c r="H26" i="1"/>
  <c r="J25" i="1"/>
  <c r="H25" i="1"/>
  <c r="J24" i="1"/>
  <c r="I26" i="1"/>
  <c r="I25" i="1"/>
  <c r="I24" i="1"/>
  <c r="H24" i="1"/>
  <c r="J23" i="1"/>
  <c r="I23" i="1"/>
  <c r="H23" i="1"/>
  <c r="J22" i="1"/>
  <c r="E22" i="1"/>
  <c r="H22" i="1" s="1"/>
  <c r="F22" i="1"/>
  <c r="J19" i="1"/>
  <c r="H19" i="1"/>
  <c r="J17" i="1"/>
  <c r="H17" i="1"/>
  <c r="J16" i="1"/>
  <c r="H16" i="1"/>
  <c r="J9" i="1"/>
  <c r="H9" i="1"/>
  <c r="J7" i="1"/>
  <c r="H7" i="1"/>
  <c r="E50" i="1"/>
  <c r="E49" i="1"/>
  <c r="E48" i="1"/>
  <c r="G43" i="1"/>
  <c r="G49" i="1" s="1"/>
  <c r="G27" i="1"/>
  <c r="G48" i="1" s="1"/>
  <c r="J38" i="1"/>
  <c r="H38" i="1"/>
  <c r="J35" i="1"/>
  <c r="H35" i="1"/>
  <c r="J18" i="1"/>
  <c r="H18" i="1"/>
  <c r="J8" i="1"/>
  <c r="H8" i="1"/>
  <c r="H50" i="1"/>
  <c r="H49" i="1"/>
  <c r="F51" i="1" l="1"/>
  <c r="J43" i="1"/>
  <c r="H27" i="1"/>
  <c r="H48" i="1" s="1"/>
  <c r="H51" i="1" s="1"/>
  <c r="J27" i="1"/>
  <c r="J48" i="1" s="1"/>
  <c r="J51" i="1" s="1"/>
  <c r="J53" i="1" s="1"/>
  <c r="G51" i="1"/>
  <c r="E51" i="1"/>
  <c r="E53" i="1" s="1"/>
  <c r="J49" i="1"/>
  <c r="J50" i="1"/>
</calcChain>
</file>

<file path=xl/sharedStrings.xml><?xml version="1.0" encoding="utf-8"?>
<sst xmlns="http://schemas.openxmlformats.org/spreadsheetml/2006/main" count="113" uniqueCount="89">
  <si>
    <t>Tilskudd til særskilte stillinger innen diakoni og undervisning, samt kirkemusikk Molde domkirke</t>
  </si>
  <si>
    <t>Tilskuddsmottaker</t>
  </si>
  <si>
    <t>Org.nr.</t>
  </si>
  <si>
    <t>Bankkonto</t>
  </si>
  <si>
    <t>Stillingshjemmel (%)</t>
  </si>
  <si>
    <t>Utbetalings-
dato</t>
  </si>
  <si>
    <t>Utbetalings-dato ekstra tildeling</t>
  </si>
  <si>
    <t>Kommentar</t>
  </si>
  <si>
    <t>Diakoni</t>
  </si>
  <si>
    <t>Molde kirkelige fellesråd</t>
  </si>
  <si>
    <t>xxxx.xx.x1831</t>
  </si>
  <si>
    <t>Diakon - Bolsøy menighet (100%)</t>
  </si>
  <si>
    <t>Ørsta kyrkjelege fellesråd</t>
  </si>
  <si>
    <t>xxxx.xx.x7752</t>
  </si>
  <si>
    <t>Diakon - Ørsta/Hjørundfjord Menighet (100%)</t>
  </si>
  <si>
    <t>Ulstein kyrkjelege fellesråd</t>
  </si>
  <si>
    <t>xxxx.xx.x8045</t>
  </si>
  <si>
    <t>Diakon - Ulstein menighet (100%)</t>
  </si>
  <si>
    <t>xxxx.xx.x6655</t>
  </si>
  <si>
    <t>Diakon - Ålesund menighet (100%)</t>
  </si>
  <si>
    <t>Diakon - Borgund menighet (100%)</t>
  </si>
  <si>
    <t>Diakon - Spjelkavik menighet (100%)</t>
  </si>
  <si>
    <t>Diakon - Skodje/Ørskog menighet (100%)</t>
  </si>
  <si>
    <t>Diakon - Haram menighet (100%)</t>
  </si>
  <si>
    <t>Ålesund Kirkelige fellesråd</t>
  </si>
  <si>
    <t>Sula Kyrkjelege fellesråd</t>
  </si>
  <si>
    <t>xxxx.xx.x1200</t>
  </si>
  <si>
    <t>Diakon - Sula menighet (100%)</t>
  </si>
  <si>
    <t>Giske kirkelige fellesråd</t>
  </si>
  <si>
    <t>xxxx.xx.x3690</t>
  </si>
  <si>
    <t>Diakon - Giske Menighet (100%)</t>
  </si>
  <si>
    <t>Rauma kirkelige fellesråd</t>
  </si>
  <si>
    <t>xxxx.xx.x5410</t>
  </si>
  <si>
    <t>Diakon - Grytten Menighet (70%)</t>
  </si>
  <si>
    <t>Vestnes kirkelige fellesråd</t>
  </si>
  <si>
    <t>xxxx.xx.x1315</t>
  </si>
  <si>
    <t>Diakon - Vestnes menighet (100%)</t>
  </si>
  <si>
    <t>xxxx.xx.x7124</t>
  </si>
  <si>
    <t>Diakon - Kristiansund menighet (100%)</t>
  </si>
  <si>
    <t>Diakon - Nordlandet menighet (100%)</t>
  </si>
  <si>
    <t>Kristiansund kirkelige fellesråd</t>
  </si>
  <si>
    <t>Stangvik og Surnadal kyrkjelege fellesråd</t>
  </si>
  <si>
    <t>xxxx.xx.x7256</t>
  </si>
  <si>
    <t>Diakon - Stangvik/Surnadal menighet (100%)</t>
  </si>
  <si>
    <t>Herøy kirkelige fellesråd</t>
  </si>
  <si>
    <t>xxxx.xx.x6161</t>
  </si>
  <si>
    <t>Diakon - Herøy Menighet (100%)</t>
  </si>
  <si>
    <t>Sykkylven kirkelige fellesråd</t>
  </si>
  <si>
    <t>xxxx.xx.x4315</t>
  </si>
  <si>
    <t>Diakon - Sykkylven menighet (80%)</t>
  </si>
  <si>
    <t>Hustadvika kyrkjelege fellesråd</t>
  </si>
  <si>
    <t>xxxx.xx.x0275</t>
  </si>
  <si>
    <t>Diakon - Hustadvika Menighet (100%)</t>
  </si>
  <si>
    <t>Sum diakonistillinger</t>
  </si>
  <si>
    <t>Kateket</t>
  </si>
  <si>
    <t>Kateket - Nesset menighet (100%)</t>
  </si>
  <si>
    <t>Kateket - Bolsøy menighet (100%)</t>
  </si>
  <si>
    <t>Kateket - Molde menighet (100%)</t>
  </si>
  <si>
    <t>Volda kyrkjelege fellesråd</t>
  </si>
  <si>
    <t>xxxx.xx.x4906</t>
  </si>
  <si>
    <t>Kateket - Volda menighet (100%)</t>
  </si>
  <si>
    <t>Kateket - Ørsta menighet (100%)</t>
  </si>
  <si>
    <t>Kateket - Ulstein menighet (50%)</t>
  </si>
  <si>
    <t>Hareid kyrkjelege fellesråd</t>
  </si>
  <si>
    <t>Kateket - Hareid menighet (50%)</t>
  </si>
  <si>
    <t>Spjelkavik (Ålesund kyrkjelege fellesråd)</t>
  </si>
  <si>
    <t>Kateket - Spjeklavik menighet (100%)</t>
  </si>
  <si>
    <t>Kateket - Kristiansund menighet (100%)</t>
  </si>
  <si>
    <t>Kateket - Frei menighet (100%)</t>
  </si>
  <si>
    <t>Sunndal kirkelige fellesråd</t>
  </si>
  <si>
    <t>xxxx.xx.x5609</t>
  </si>
  <si>
    <t>Kateket - Sunndal menighet (30%)</t>
  </si>
  <si>
    <t>Sum</t>
  </si>
  <si>
    <t>Sum Kateketstillinger</t>
  </si>
  <si>
    <t>Kirkemusikk - Molde menighet</t>
  </si>
  <si>
    <t>Sum Diakonstillinger</t>
  </si>
  <si>
    <t xml:space="preserve">Sum kirkemusikk </t>
  </si>
  <si>
    <t>= TOTALT</t>
  </si>
  <si>
    <t>Total tildeling/budsjett</t>
  </si>
  <si>
    <t>Mer/mindreforbruk</t>
  </si>
  <si>
    <t>Hvis feil i org.nr. eller bankkonto, ta umiddelbart kontakt med Møre bispedømmekontor.</t>
  </si>
  <si>
    <t>Møre bispedømmeråd - Oversikt over tilskuddsutbetaling for 2023</t>
  </si>
  <si>
    <t>TILSKUDD
2023</t>
  </si>
  <si>
    <t>Fratrekk pga. regnskap 2022</t>
  </si>
  <si>
    <t>Ekstra tildeling 2023</t>
  </si>
  <si>
    <t>UTBETALING
Ordinært tilskudd 2023</t>
  </si>
  <si>
    <t>TOTAL UTBETALING 2023</t>
  </si>
  <si>
    <t>I dialog om pensjonskostnader</t>
  </si>
  <si>
    <t>xxxx.xx.x5026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</si>
</sst>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_ ;[Red]\-0\ 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4" fontId="0" fillId="3" borderId="2" xfId="0" applyNumberFormat="1" applyFill="1" applyBorder="1"/>
    <xf numFmtId="14" fontId="0" fillId="3" borderId="5" xfId="0" applyNumberFormat="1" applyFill="1" applyBorder="1"/>
    <xf numFmtId="14" fontId="0" fillId="3" borderId="4" xfId="0" applyNumberFormat="1" applyFill="1" applyBorder="1"/>
    <xf numFmtId="0" fontId="0" fillId="0" borderId="1" xfId="0" applyBorder="1"/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4" fontId="2" fillId="6" borderId="1" xfId="0" applyNumberFormat="1" applyFont="1" applyFill="1" applyBorder="1"/>
    <xf numFmtId="164" fontId="0" fillId="6" borderId="1" xfId="0" applyNumberFormat="1" applyFill="1" applyBorder="1" applyAlignment="1">
      <alignment horizontal="right"/>
    </xf>
    <xf numFmtId="14" fontId="2" fillId="6" borderId="2" xfId="0" applyNumberFormat="1" applyFont="1" applyFill="1" applyBorder="1"/>
    <xf numFmtId="166" fontId="2" fillId="6" borderId="5" xfId="1" applyNumberFormat="1" applyFont="1" applyFill="1" applyBorder="1"/>
    <xf numFmtId="14" fontId="2" fillId="6" borderId="4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164" fontId="2" fillId="7" borderId="1" xfId="0" applyNumberFormat="1" applyFont="1" applyFill="1" applyBorder="1"/>
    <xf numFmtId="164" fontId="0" fillId="7" borderId="1" xfId="0" applyNumberFormat="1" applyFill="1" applyBorder="1" applyAlignment="1">
      <alignment horizontal="right"/>
    </xf>
    <xf numFmtId="14" fontId="2" fillId="7" borderId="2" xfId="0" applyNumberFormat="1" applyFont="1" applyFill="1" applyBorder="1"/>
    <xf numFmtId="14" fontId="2" fillId="7" borderId="5" xfId="0" applyNumberFormat="1" applyFont="1" applyFill="1" applyBorder="1"/>
    <xf numFmtId="14" fontId="2" fillId="7" borderId="4" xfId="0" applyNumberFormat="1" applyFont="1" applyFill="1" applyBorder="1"/>
    <xf numFmtId="0" fontId="0" fillId="8" borderId="1" xfId="0" applyFill="1" applyBorder="1"/>
    <xf numFmtId="3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left"/>
    </xf>
    <xf numFmtId="164" fontId="2" fillId="8" borderId="1" xfId="0" applyNumberFormat="1" applyFont="1" applyFill="1" applyBorder="1"/>
    <xf numFmtId="164" fontId="0" fillId="8" borderId="1" xfId="0" applyNumberFormat="1" applyFill="1" applyBorder="1" applyAlignment="1">
      <alignment horizontal="right"/>
    </xf>
    <xf numFmtId="14" fontId="2" fillId="8" borderId="2" xfId="0" applyNumberFormat="1" applyFont="1" applyFill="1" applyBorder="1"/>
    <xf numFmtId="166" fontId="2" fillId="8" borderId="5" xfId="0" applyNumberFormat="1" applyFont="1" applyFill="1" applyBorder="1"/>
    <xf numFmtId="14" fontId="2" fillId="8" borderId="4" xfId="0" applyNumberFormat="1" applyFon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2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4" fontId="2" fillId="0" borderId="2" xfId="0" applyNumberFormat="1" applyFont="1" applyBorder="1"/>
    <xf numFmtId="14" fontId="2" fillId="0" borderId="5" xfId="0" applyNumberFormat="1" applyFont="1" applyBorder="1"/>
    <xf numFmtId="14" fontId="2" fillId="0" borderId="4" xfId="0" applyNumberFormat="1" applyFont="1" applyBorder="1"/>
    <xf numFmtId="0" fontId="0" fillId="9" borderId="1" xfId="0" applyFill="1" applyBorder="1"/>
    <xf numFmtId="3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left"/>
    </xf>
    <xf numFmtId="164" fontId="2" fillId="9" borderId="1" xfId="0" applyNumberFormat="1" applyFont="1" applyFill="1" applyBorder="1"/>
    <xf numFmtId="164" fontId="0" fillId="9" borderId="1" xfId="0" applyNumberFormat="1" applyFill="1" applyBorder="1" applyAlignment="1">
      <alignment horizontal="right"/>
    </xf>
    <xf numFmtId="14" fontId="2" fillId="9" borderId="2" xfId="0" applyNumberFormat="1" applyFont="1" applyFill="1" applyBorder="1"/>
    <xf numFmtId="14" fontId="2" fillId="9" borderId="5" xfId="0" applyNumberFormat="1" applyFont="1" applyFill="1" applyBorder="1"/>
    <xf numFmtId="14" fontId="2" fillId="9" borderId="4" xfId="0" applyNumberFormat="1" applyFont="1" applyFill="1" applyBorder="1"/>
    <xf numFmtId="0" fontId="0" fillId="10" borderId="1" xfId="0" applyFill="1" applyBorder="1"/>
    <xf numFmtId="3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left"/>
    </xf>
    <xf numFmtId="164" fontId="2" fillId="10" borderId="1" xfId="0" applyNumberFormat="1" applyFont="1" applyFill="1" applyBorder="1"/>
    <xf numFmtId="164" fontId="0" fillId="10" borderId="1" xfId="0" applyNumberFormat="1" applyFill="1" applyBorder="1" applyAlignment="1">
      <alignment horizontal="right"/>
    </xf>
    <xf numFmtId="14" fontId="2" fillId="10" borderId="2" xfId="0" applyNumberFormat="1" applyFont="1" applyFill="1" applyBorder="1"/>
    <xf numFmtId="166" fontId="2" fillId="10" borderId="5" xfId="1" applyNumberFormat="1" applyFont="1" applyFill="1" applyBorder="1"/>
    <xf numFmtId="14" fontId="2" fillId="10" borderId="4" xfId="0" applyNumberFormat="1" applyFont="1" applyFill="1" applyBorder="1" applyAlignment="1">
      <alignment wrapText="1"/>
    </xf>
    <xf numFmtId="14" fontId="2" fillId="10" borderId="4" xfId="0" applyNumberFormat="1" applyFont="1" applyFill="1" applyBorder="1"/>
    <xf numFmtId="166" fontId="2" fillId="9" borderId="5" xfId="1" applyNumberFormat="1" applyFont="1" applyFill="1" applyBorder="1"/>
    <xf numFmtId="0" fontId="2" fillId="11" borderId="1" xfId="0" quotePrefix="1" applyFont="1" applyFill="1" applyBorder="1" applyAlignment="1">
      <alignment horizontal="left"/>
    </xf>
    <xf numFmtId="3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5" fontId="2" fillId="11" borderId="1" xfId="0" quotePrefix="1" applyNumberFormat="1" applyFont="1" applyFill="1" applyBorder="1" applyAlignment="1">
      <alignment horizontal="left"/>
    </xf>
    <xf numFmtId="164" fontId="2" fillId="11" borderId="1" xfId="0" applyNumberFormat="1" applyFont="1" applyFill="1" applyBorder="1"/>
    <xf numFmtId="164" fontId="0" fillId="11" borderId="1" xfId="0" applyNumberFormat="1" applyFill="1" applyBorder="1" applyAlignment="1">
      <alignment horizontal="right"/>
    </xf>
    <xf numFmtId="14" fontId="2" fillId="11" borderId="2" xfId="0" applyNumberFormat="1" applyFont="1" applyFill="1" applyBorder="1"/>
    <xf numFmtId="166" fontId="2" fillId="11" borderId="5" xfId="0" applyNumberFormat="1" applyFont="1" applyFill="1" applyBorder="1"/>
    <xf numFmtId="14" fontId="2" fillId="11" borderId="4" xfId="0" applyNumberFormat="1" applyFont="1" applyFill="1" applyBorder="1"/>
    <xf numFmtId="166" fontId="0" fillId="0" borderId="1" xfId="0" applyNumberFormat="1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4" fontId="2" fillId="3" borderId="2" xfId="0" applyNumberFormat="1" applyFont="1" applyFill="1" applyBorder="1"/>
    <xf numFmtId="166" fontId="2" fillId="3" borderId="5" xfId="1" applyNumberFormat="1" applyFont="1" applyFill="1" applyBorder="1"/>
    <xf numFmtId="14" fontId="2" fillId="3" borderId="4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0" fontId="6" fillId="12" borderId="1" xfId="0" quotePrefix="1" applyFont="1" applyFill="1" applyBorder="1" applyAlignment="1">
      <alignment horizontal="left"/>
    </xf>
    <xf numFmtId="164" fontId="2" fillId="12" borderId="1" xfId="0" applyNumberFormat="1" applyFont="1" applyFill="1" applyBorder="1"/>
    <xf numFmtId="164" fontId="6" fillId="12" borderId="1" xfId="0" applyNumberFormat="1" applyFont="1" applyFill="1" applyBorder="1"/>
    <xf numFmtId="14" fontId="7" fillId="12" borderId="2" xfId="0" applyNumberFormat="1" applyFont="1" applyFill="1" applyBorder="1"/>
    <xf numFmtId="166" fontId="7" fillId="12" borderId="5" xfId="0" applyNumberFormat="1" applyFont="1" applyFill="1" applyBorder="1"/>
    <xf numFmtId="14" fontId="7" fillId="12" borderId="4" xfId="0" applyNumberFormat="1" applyFont="1" applyFill="1" applyBorder="1"/>
    <xf numFmtId="0" fontId="6" fillId="9" borderId="1" xfId="0" quotePrefix="1" applyFont="1" applyFill="1" applyBorder="1" applyAlignment="1">
      <alignment horizontal="left"/>
    </xf>
    <xf numFmtId="164" fontId="6" fillId="9" borderId="1" xfId="0" applyNumberFormat="1" applyFont="1" applyFill="1" applyBorder="1"/>
    <xf numFmtId="14" fontId="7" fillId="9" borderId="2" xfId="0" applyNumberFormat="1" applyFont="1" applyFill="1" applyBorder="1"/>
    <xf numFmtId="166" fontId="7" fillId="9" borderId="5" xfId="0" applyNumberFormat="1" applyFont="1" applyFill="1" applyBorder="1"/>
    <xf numFmtId="14" fontId="7" fillId="9" borderId="4" xfId="0" applyNumberFormat="1" applyFont="1" applyFill="1" applyBorder="1"/>
    <xf numFmtId="0" fontId="8" fillId="3" borderId="1" xfId="0" quotePrefix="1" applyFont="1" applyFill="1" applyBorder="1" applyAlignment="1">
      <alignment horizontal="left"/>
    </xf>
    <xf numFmtId="164" fontId="8" fillId="3" borderId="1" xfId="0" applyNumberFormat="1" applyFont="1" applyFill="1" applyBorder="1"/>
    <xf numFmtId="14" fontId="9" fillId="3" borderId="2" xfId="0" applyNumberFormat="1" applyFont="1" applyFill="1" applyBorder="1"/>
    <xf numFmtId="166" fontId="9" fillId="3" borderId="5" xfId="0" applyNumberFormat="1" applyFont="1" applyFill="1" applyBorder="1"/>
    <xf numFmtId="14" fontId="9" fillId="3" borderId="4" xfId="0" applyNumberFormat="1" applyFont="1" applyFill="1" applyBorder="1"/>
    <xf numFmtId="0" fontId="6" fillId="13" borderId="7" xfId="0" quotePrefix="1" applyFont="1" applyFill="1" applyBorder="1" applyAlignment="1">
      <alignment horizontal="left"/>
    </xf>
    <xf numFmtId="164" fontId="6" fillId="13" borderId="7" xfId="0" applyNumberFormat="1" applyFont="1" applyFill="1" applyBorder="1"/>
    <xf numFmtId="164" fontId="6" fillId="13" borderId="8" xfId="0" applyNumberFormat="1" applyFont="1" applyFill="1" applyBorder="1" applyAlignment="1">
      <alignment horizontal="center"/>
    </xf>
    <xf numFmtId="164" fontId="6" fillId="13" borderId="11" xfId="0" applyNumberFormat="1" applyFont="1" applyFill="1" applyBorder="1" applyAlignment="1">
      <alignment horizontal="center"/>
    </xf>
    <xf numFmtId="164" fontId="6" fillId="13" borderId="10" xfId="0" applyNumberFormat="1" applyFont="1" applyFill="1" applyBorder="1" applyAlignment="1">
      <alignment horizontal="center"/>
    </xf>
    <xf numFmtId="0" fontId="2" fillId="13" borderId="1" xfId="0" applyFont="1" applyFill="1" applyBorder="1"/>
    <xf numFmtId="164" fontId="2" fillId="13" borderId="1" xfId="0" applyNumberFormat="1" applyFont="1" applyFill="1" applyBorder="1"/>
    <xf numFmtId="164" fontId="0" fillId="13" borderId="1" xfId="0" applyNumberFormat="1" applyFill="1" applyBorder="1"/>
    <xf numFmtId="0" fontId="4" fillId="13" borderId="1" xfId="0" applyFont="1" applyFill="1" applyBorder="1" applyAlignment="1">
      <alignment horizontal="center"/>
    </xf>
    <xf numFmtId="164" fontId="10" fillId="13" borderId="1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164" fontId="6" fillId="1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6" fillId="12" borderId="2" xfId="0" quotePrefix="1" applyNumberFormat="1" applyFont="1" applyFill="1" applyBorder="1" applyAlignment="1">
      <alignment horizontal="left"/>
    </xf>
    <xf numFmtId="165" fontId="6" fillId="12" borderId="6" xfId="0" quotePrefix="1" applyNumberFormat="1" applyFont="1" applyFill="1" applyBorder="1" applyAlignment="1">
      <alignment horizontal="left"/>
    </xf>
    <xf numFmtId="165" fontId="6" fillId="12" borderId="4" xfId="0" quotePrefix="1" applyNumberFormat="1" applyFont="1" applyFill="1" applyBorder="1" applyAlignment="1">
      <alignment horizontal="left"/>
    </xf>
    <xf numFmtId="165" fontId="6" fillId="9" borderId="2" xfId="0" quotePrefix="1" applyNumberFormat="1" applyFont="1" applyFill="1" applyBorder="1" applyAlignment="1">
      <alignment horizontal="left"/>
    </xf>
    <xf numFmtId="165" fontId="6" fillId="9" borderId="6" xfId="0" quotePrefix="1" applyNumberFormat="1" applyFont="1" applyFill="1" applyBorder="1" applyAlignment="1">
      <alignment horizontal="left"/>
    </xf>
    <xf numFmtId="165" fontId="6" fillId="9" borderId="4" xfId="0" quotePrefix="1" applyNumberFormat="1" applyFont="1" applyFill="1" applyBorder="1" applyAlignment="1">
      <alignment horizontal="left"/>
    </xf>
    <xf numFmtId="3" fontId="8" fillId="3" borderId="2" xfId="0" quotePrefix="1" applyNumberFormat="1" applyFont="1" applyFill="1" applyBorder="1" applyAlignment="1">
      <alignment horizontal="left"/>
    </xf>
    <xf numFmtId="3" fontId="8" fillId="3" borderId="6" xfId="0" quotePrefix="1" applyNumberFormat="1" applyFont="1" applyFill="1" applyBorder="1" applyAlignment="1">
      <alignment horizontal="left"/>
    </xf>
    <xf numFmtId="3" fontId="8" fillId="3" borderId="4" xfId="0" quotePrefix="1" applyNumberFormat="1" applyFont="1" applyFill="1" applyBorder="1" applyAlignment="1">
      <alignment horizontal="left"/>
    </xf>
    <xf numFmtId="0" fontId="6" fillId="13" borderId="8" xfId="0" applyFont="1" applyFill="1" applyBorder="1" applyAlignment="1">
      <alignment horizontal="left"/>
    </xf>
    <xf numFmtId="0" fontId="6" fillId="13" borderId="9" xfId="0" applyFont="1" applyFill="1" applyBorder="1" applyAlignment="1">
      <alignment horizontal="left"/>
    </xf>
    <xf numFmtId="0" fontId="6" fillId="13" borderId="10" xfId="0" applyFont="1" applyFill="1" applyBorder="1" applyAlignment="1">
      <alignment horizontal="left"/>
    </xf>
    <xf numFmtId="164" fontId="4" fillId="1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3A9E-CC0A-4B65-954A-BEF61B4B9CBD}">
  <dimension ref="A1:R56"/>
  <sheetViews>
    <sheetView tabSelected="1" topLeftCell="A34" workbookViewId="0">
      <selection activeCell="D46" sqref="D46"/>
    </sheetView>
  </sheetViews>
  <sheetFormatPr baseColWidth="10" defaultColWidth="11.44140625" defaultRowHeight="14.4" x14ac:dyDescent="0.3"/>
  <cols>
    <col min="1" max="1" width="41.33203125" bestFit="1" customWidth="1"/>
    <col min="2" max="2" width="13.44140625" style="3" bestFit="1" customWidth="1"/>
    <col min="3" max="3" width="13.5546875" style="2" customWidth="1"/>
    <col min="4" max="4" width="38.88671875" style="2" customWidth="1"/>
    <col min="5" max="5" width="12.88671875" style="2" bestFit="1" customWidth="1"/>
    <col min="6" max="6" width="14.109375" style="2" bestFit="1" customWidth="1"/>
    <col min="7" max="7" width="14.109375" style="2" customWidth="1"/>
    <col min="8" max="8" width="13.109375" style="5" bestFit="1" customWidth="1"/>
    <col min="9" max="9" width="12.88671875" style="5" bestFit="1" customWidth="1"/>
    <col min="10" max="11" width="12.88671875" style="5" customWidth="1"/>
    <col min="12" max="12" width="29.88671875" customWidth="1"/>
    <col min="13" max="13" width="17.109375" bestFit="1" customWidth="1"/>
    <col min="14" max="17" width="11.44140625" style="2"/>
    <col min="18" max="18" width="11.44140625" style="3"/>
  </cols>
  <sheetData>
    <row r="1" spans="1:18" ht="23.4" x14ac:dyDescent="0.45">
      <c r="A1" s="136" t="s">
        <v>81</v>
      </c>
      <c r="B1" s="136"/>
      <c r="C1" s="136"/>
      <c r="D1" s="136"/>
      <c r="E1" s="136"/>
      <c r="F1" s="136"/>
      <c r="G1" s="136"/>
      <c r="H1" s="136"/>
      <c r="I1" s="136"/>
      <c r="J1" s="1"/>
      <c r="K1" s="1"/>
    </row>
    <row r="2" spans="1:18" x14ac:dyDescent="0.3">
      <c r="H2" s="2"/>
      <c r="I2"/>
      <c r="J2"/>
      <c r="K2"/>
    </row>
    <row r="3" spans="1:18" ht="23.4" x14ac:dyDescent="0.4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4"/>
      <c r="K3" s="4"/>
    </row>
    <row r="4" spans="1:18" ht="15" thickBot="1" x14ac:dyDescent="0.35"/>
    <row r="5" spans="1:18" s="14" customFormat="1" ht="63" x14ac:dyDescent="0.35">
      <c r="A5" s="6" t="s">
        <v>1</v>
      </c>
      <c r="B5" s="7" t="s">
        <v>2</v>
      </c>
      <c r="C5" s="7" t="s">
        <v>3</v>
      </c>
      <c r="D5" s="7" t="s">
        <v>4</v>
      </c>
      <c r="E5" s="8" t="s">
        <v>82</v>
      </c>
      <c r="F5" s="9" t="s">
        <v>83</v>
      </c>
      <c r="G5" s="9" t="s">
        <v>84</v>
      </c>
      <c r="H5" s="8" t="s">
        <v>85</v>
      </c>
      <c r="I5" s="10" t="s">
        <v>5</v>
      </c>
      <c r="J5" s="11" t="s">
        <v>86</v>
      </c>
      <c r="K5" s="12" t="s">
        <v>6</v>
      </c>
      <c r="L5" s="13" t="s">
        <v>7</v>
      </c>
    </row>
    <row r="6" spans="1:18" x14ac:dyDescent="0.3">
      <c r="A6" s="15" t="s">
        <v>8</v>
      </c>
      <c r="B6" s="16"/>
      <c r="C6" s="17"/>
      <c r="D6" s="17"/>
      <c r="E6" s="18"/>
      <c r="F6" s="18"/>
      <c r="G6" s="18"/>
      <c r="H6" s="18"/>
      <c r="I6" s="19"/>
      <c r="J6" s="20"/>
      <c r="K6" s="21"/>
      <c r="L6" s="22"/>
      <c r="N6"/>
      <c r="O6"/>
      <c r="P6"/>
      <c r="Q6"/>
      <c r="R6"/>
    </row>
    <row r="7" spans="1:18" x14ac:dyDescent="0.3">
      <c r="A7" s="23" t="s">
        <v>9</v>
      </c>
      <c r="B7" s="24">
        <v>976996860</v>
      </c>
      <c r="C7" s="25" t="s">
        <v>10</v>
      </c>
      <c r="D7" s="26" t="s">
        <v>11</v>
      </c>
      <c r="E7" s="27">
        <v>365000</v>
      </c>
      <c r="F7" s="28">
        <v>0</v>
      </c>
      <c r="G7" s="28">
        <v>0</v>
      </c>
      <c r="H7" s="27">
        <f>E7</f>
        <v>365000</v>
      </c>
      <c r="I7" s="29">
        <v>45077</v>
      </c>
      <c r="J7" s="30">
        <f>E7</f>
        <v>365000</v>
      </c>
      <c r="K7" s="31"/>
      <c r="L7" s="22"/>
      <c r="N7"/>
      <c r="O7"/>
      <c r="P7"/>
      <c r="Q7"/>
      <c r="R7"/>
    </row>
    <row r="8" spans="1:18" x14ac:dyDescent="0.3">
      <c r="A8" s="23" t="s">
        <v>12</v>
      </c>
      <c r="B8" s="24">
        <v>976997204</v>
      </c>
      <c r="C8" s="25" t="s">
        <v>13</v>
      </c>
      <c r="D8" s="26" t="s">
        <v>14</v>
      </c>
      <c r="E8" s="27">
        <v>365000</v>
      </c>
      <c r="F8" s="28">
        <v>0</v>
      </c>
      <c r="G8" s="28">
        <v>75503</v>
      </c>
      <c r="H8" s="27">
        <f>E8</f>
        <v>365000</v>
      </c>
      <c r="I8" s="29">
        <v>45050</v>
      </c>
      <c r="J8" s="30">
        <f>G8+H8</f>
        <v>440503</v>
      </c>
      <c r="K8" s="29">
        <v>45050</v>
      </c>
      <c r="L8" s="22"/>
      <c r="N8"/>
      <c r="O8"/>
      <c r="P8"/>
      <c r="Q8"/>
      <c r="R8"/>
    </row>
    <row r="9" spans="1:18" x14ac:dyDescent="0.3">
      <c r="A9" s="23" t="s">
        <v>15</v>
      </c>
      <c r="B9" s="24">
        <v>976997093</v>
      </c>
      <c r="C9" s="25" t="s">
        <v>16</v>
      </c>
      <c r="D9" s="26" t="s">
        <v>17</v>
      </c>
      <c r="E9" s="27">
        <v>365000</v>
      </c>
      <c r="F9" s="28">
        <v>-40504</v>
      </c>
      <c r="G9" s="28">
        <v>40504</v>
      </c>
      <c r="H9" s="27">
        <f>E9+F9</f>
        <v>324496</v>
      </c>
      <c r="I9" s="29">
        <v>45077</v>
      </c>
      <c r="J9" s="30">
        <f>E9</f>
        <v>365000</v>
      </c>
      <c r="K9" s="29">
        <v>45077</v>
      </c>
      <c r="L9" s="22" t="s">
        <v>87</v>
      </c>
      <c r="N9"/>
      <c r="O9"/>
      <c r="P9"/>
      <c r="Q9"/>
      <c r="R9"/>
    </row>
    <row r="10" spans="1:18" x14ac:dyDescent="0.3">
      <c r="A10" s="32"/>
      <c r="B10" s="33">
        <v>823620802</v>
      </c>
      <c r="C10" s="34" t="s">
        <v>18</v>
      </c>
      <c r="D10" s="35" t="s">
        <v>19</v>
      </c>
      <c r="E10" s="36">
        <v>365000</v>
      </c>
      <c r="F10" s="37">
        <v>-277390</v>
      </c>
      <c r="G10" s="37"/>
      <c r="H10" s="36"/>
      <c r="I10" s="38"/>
      <c r="J10" s="39"/>
      <c r="K10" s="40"/>
      <c r="L10" s="22"/>
      <c r="N10"/>
      <c r="O10"/>
      <c r="P10"/>
      <c r="Q10"/>
      <c r="R10"/>
    </row>
    <row r="11" spans="1:18" x14ac:dyDescent="0.3">
      <c r="A11" s="32"/>
      <c r="B11" s="33">
        <v>823620802</v>
      </c>
      <c r="C11" s="34" t="s">
        <v>18</v>
      </c>
      <c r="D11" s="35" t="s">
        <v>20</v>
      </c>
      <c r="E11" s="36">
        <v>365000</v>
      </c>
      <c r="F11" s="37">
        <v>0</v>
      </c>
      <c r="G11" s="37"/>
      <c r="H11" s="36"/>
      <c r="I11" s="38"/>
      <c r="J11" s="39"/>
      <c r="K11" s="40"/>
      <c r="L11" s="22"/>
      <c r="N11"/>
      <c r="O11"/>
      <c r="P11"/>
      <c r="Q11"/>
      <c r="R11"/>
    </row>
    <row r="12" spans="1:18" x14ac:dyDescent="0.3">
      <c r="A12" s="32"/>
      <c r="B12" s="33">
        <v>823620802</v>
      </c>
      <c r="C12" s="34" t="s">
        <v>18</v>
      </c>
      <c r="D12" s="35" t="s">
        <v>21</v>
      </c>
      <c r="E12" s="36">
        <v>365000</v>
      </c>
      <c r="F12" s="37">
        <v>0</v>
      </c>
      <c r="G12" s="37"/>
      <c r="H12" s="36"/>
      <c r="I12" s="38"/>
      <c r="J12" s="39"/>
      <c r="K12" s="40"/>
      <c r="L12" s="22"/>
      <c r="N12"/>
      <c r="O12"/>
      <c r="P12"/>
      <c r="Q12"/>
      <c r="R12"/>
    </row>
    <row r="13" spans="1:18" x14ac:dyDescent="0.3">
      <c r="A13" s="32"/>
      <c r="B13" s="33">
        <v>823620802</v>
      </c>
      <c r="C13" s="34" t="s">
        <v>18</v>
      </c>
      <c r="D13" s="35" t="s">
        <v>22</v>
      </c>
      <c r="E13" s="36">
        <v>365000</v>
      </c>
      <c r="F13" s="37">
        <v>0</v>
      </c>
      <c r="G13" s="37"/>
      <c r="H13" s="36"/>
      <c r="I13" s="38"/>
      <c r="J13" s="39"/>
      <c r="K13" s="40"/>
      <c r="L13" s="22"/>
      <c r="N13"/>
      <c r="O13"/>
      <c r="P13"/>
      <c r="Q13"/>
      <c r="R13"/>
    </row>
    <row r="14" spans="1:18" x14ac:dyDescent="0.3">
      <c r="A14" s="32"/>
      <c r="B14" s="33">
        <v>823620802</v>
      </c>
      <c r="C14" s="34" t="s">
        <v>18</v>
      </c>
      <c r="D14" s="35" t="s">
        <v>23</v>
      </c>
      <c r="E14" s="36">
        <v>334000</v>
      </c>
      <c r="F14" s="37">
        <v>0</v>
      </c>
      <c r="G14" s="37"/>
      <c r="H14" s="36"/>
      <c r="I14" s="38"/>
      <c r="J14" s="39"/>
      <c r="K14" s="40"/>
      <c r="L14" s="22"/>
      <c r="N14"/>
      <c r="O14"/>
      <c r="P14"/>
      <c r="Q14"/>
      <c r="R14"/>
    </row>
    <row r="15" spans="1:18" x14ac:dyDescent="0.3">
      <c r="A15" s="23" t="s">
        <v>24</v>
      </c>
      <c r="B15" s="24">
        <v>823620802</v>
      </c>
      <c r="C15" s="25" t="s">
        <v>18</v>
      </c>
      <c r="D15" s="26"/>
      <c r="E15" s="27">
        <f>SUM(E10:E14)</f>
        <v>1794000</v>
      </c>
      <c r="F15" s="28">
        <v>-277390</v>
      </c>
      <c r="G15" s="28">
        <v>3000</v>
      </c>
      <c r="H15" s="27">
        <f>E15+F15</f>
        <v>1516610</v>
      </c>
      <c r="I15" s="29">
        <v>45050</v>
      </c>
      <c r="J15" s="30">
        <f>H15+G15</f>
        <v>1519610</v>
      </c>
      <c r="K15" s="31">
        <f>I15</f>
        <v>45050</v>
      </c>
      <c r="L15" s="22"/>
      <c r="N15"/>
      <c r="O15"/>
      <c r="P15"/>
      <c r="Q15"/>
      <c r="R15"/>
    </row>
    <row r="16" spans="1:18" x14ac:dyDescent="0.3">
      <c r="A16" s="23" t="s">
        <v>25</v>
      </c>
      <c r="B16" s="24">
        <v>976997328</v>
      </c>
      <c r="C16" s="25" t="s">
        <v>26</v>
      </c>
      <c r="D16" s="26" t="s">
        <v>27</v>
      </c>
      <c r="E16" s="27">
        <v>365000</v>
      </c>
      <c r="F16" s="28">
        <v>0</v>
      </c>
      <c r="G16" s="28"/>
      <c r="H16" s="27">
        <f>E16</f>
        <v>365000</v>
      </c>
      <c r="I16" s="29">
        <v>45077</v>
      </c>
      <c r="J16" s="30">
        <f>E16</f>
        <v>365000</v>
      </c>
      <c r="K16" s="31"/>
      <c r="L16" s="22"/>
      <c r="N16"/>
      <c r="O16"/>
      <c r="P16"/>
      <c r="Q16"/>
      <c r="R16"/>
    </row>
    <row r="17" spans="1:18" x14ac:dyDescent="0.3">
      <c r="A17" s="23" t="s">
        <v>28</v>
      </c>
      <c r="B17" s="24">
        <v>976997360</v>
      </c>
      <c r="C17" s="25" t="s">
        <v>29</v>
      </c>
      <c r="D17" s="26" t="s">
        <v>30</v>
      </c>
      <c r="E17" s="27">
        <v>365000</v>
      </c>
      <c r="F17" s="28">
        <v>-110470</v>
      </c>
      <c r="G17" s="28">
        <v>0</v>
      </c>
      <c r="H17" s="27">
        <f>E17+F17</f>
        <v>254530</v>
      </c>
      <c r="I17" s="29">
        <v>45077</v>
      </c>
      <c r="J17" s="30">
        <f>H17</f>
        <v>254530</v>
      </c>
      <c r="K17" s="31"/>
      <c r="L17" s="22"/>
      <c r="N17"/>
      <c r="O17"/>
      <c r="P17"/>
      <c r="Q17"/>
      <c r="R17"/>
    </row>
    <row r="18" spans="1:18" x14ac:dyDescent="0.3">
      <c r="A18" s="23" t="s">
        <v>31</v>
      </c>
      <c r="B18" s="24">
        <v>976997573</v>
      </c>
      <c r="C18" s="25" t="s">
        <v>32</v>
      </c>
      <c r="D18" s="26" t="s">
        <v>33</v>
      </c>
      <c r="E18" s="27">
        <v>256000</v>
      </c>
      <c r="F18" s="28">
        <v>0</v>
      </c>
      <c r="G18" s="28">
        <v>0</v>
      </c>
      <c r="H18" s="27">
        <f>E18</f>
        <v>256000</v>
      </c>
      <c r="I18" s="29">
        <v>45050</v>
      </c>
      <c r="J18" s="30">
        <f>H18</f>
        <v>256000</v>
      </c>
      <c r="K18" s="31"/>
      <c r="L18" s="22"/>
      <c r="N18"/>
      <c r="O18"/>
      <c r="P18"/>
      <c r="Q18"/>
      <c r="R18"/>
    </row>
    <row r="19" spans="1:18" x14ac:dyDescent="0.3">
      <c r="A19" s="23" t="s">
        <v>34</v>
      </c>
      <c r="B19" s="24">
        <v>976997476</v>
      </c>
      <c r="C19" s="25" t="s">
        <v>35</v>
      </c>
      <c r="D19" s="26" t="s">
        <v>36</v>
      </c>
      <c r="E19" s="27">
        <v>365000</v>
      </c>
      <c r="F19" s="28">
        <v>0</v>
      </c>
      <c r="G19" s="28">
        <v>0</v>
      </c>
      <c r="H19" s="27">
        <f>E19</f>
        <v>365000</v>
      </c>
      <c r="I19" s="29">
        <v>45077</v>
      </c>
      <c r="J19" s="27">
        <f>E19</f>
        <v>365000</v>
      </c>
      <c r="K19" s="31"/>
      <c r="L19" s="22"/>
      <c r="N19"/>
      <c r="O19"/>
      <c r="P19"/>
      <c r="Q19"/>
      <c r="R19"/>
    </row>
    <row r="20" spans="1:18" x14ac:dyDescent="0.3">
      <c r="A20" s="32"/>
      <c r="B20" s="33">
        <v>976996895</v>
      </c>
      <c r="C20" s="34" t="s">
        <v>37</v>
      </c>
      <c r="D20" s="35" t="s">
        <v>38</v>
      </c>
      <c r="E20" s="36">
        <v>365000</v>
      </c>
      <c r="F20" s="37">
        <v>-41537</v>
      </c>
      <c r="G20" s="37"/>
      <c r="H20" s="36"/>
      <c r="I20" s="38"/>
      <c r="J20" s="39"/>
      <c r="K20" s="40"/>
      <c r="L20" s="22"/>
      <c r="N20"/>
      <c r="O20"/>
      <c r="P20"/>
      <c r="Q20"/>
      <c r="R20"/>
    </row>
    <row r="21" spans="1:18" x14ac:dyDescent="0.3">
      <c r="A21" s="32"/>
      <c r="B21" s="33">
        <v>976996895</v>
      </c>
      <c r="C21" s="34" t="s">
        <v>37</v>
      </c>
      <c r="D21" s="35" t="s">
        <v>39</v>
      </c>
      <c r="E21" s="36">
        <v>334000</v>
      </c>
      <c r="F21" s="37">
        <v>0</v>
      </c>
      <c r="G21" s="37"/>
      <c r="H21" s="36"/>
      <c r="I21" s="38"/>
      <c r="J21" s="39"/>
      <c r="K21" s="40"/>
      <c r="L21" s="22"/>
      <c r="N21"/>
      <c r="O21"/>
      <c r="P21"/>
      <c r="Q21"/>
      <c r="R21"/>
    </row>
    <row r="22" spans="1:18" x14ac:dyDescent="0.3">
      <c r="A22" s="23" t="s">
        <v>40</v>
      </c>
      <c r="B22" s="24">
        <v>976996895</v>
      </c>
      <c r="C22" s="25" t="s">
        <v>37</v>
      </c>
      <c r="D22" s="26"/>
      <c r="E22" s="27">
        <f>E20+E21</f>
        <v>699000</v>
      </c>
      <c r="F22" s="28">
        <f>F20</f>
        <v>-41537</v>
      </c>
      <c r="G22" s="28">
        <v>0</v>
      </c>
      <c r="H22" s="27">
        <f>E22+F22</f>
        <v>657463</v>
      </c>
      <c r="I22" s="29">
        <v>45077</v>
      </c>
      <c r="J22" s="27">
        <f>H22</f>
        <v>657463</v>
      </c>
      <c r="K22" s="31"/>
      <c r="L22" s="22"/>
      <c r="N22"/>
      <c r="O22"/>
      <c r="P22"/>
      <c r="Q22"/>
      <c r="R22"/>
    </row>
    <row r="23" spans="1:18" x14ac:dyDescent="0.3">
      <c r="A23" s="23" t="s">
        <v>41</v>
      </c>
      <c r="B23" s="24">
        <v>976997956</v>
      </c>
      <c r="C23" s="25" t="s">
        <v>42</v>
      </c>
      <c r="D23" s="26" t="s">
        <v>43</v>
      </c>
      <c r="E23" s="27">
        <v>365000</v>
      </c>
      <c r="F23" s="28">
        <v>-16997</v>
      </c>
      <c r="G23" s="28">
        <v>0</v>
      </c>
      <c r="H23" s="27">
        <f>E23+F23</f>
        <v>348003</v>
      </c>
      <c r="I23" s="29">
        <f>I22</f>
        <v>45077</v>
      </c>
      <c r="J23" s="30">
        <f>H23</f>
        <v>348003</v>
      </c>
      <c r="K23" s="31"/>
      <c r="L23" s="22"/>
      <c r="N23"/>
      <c r="O23"/>
      <c r="P23"/>
      <c r="Q23"/>
      <c r="R23"/>
    </row>
    <row r="24" spans="1:18" x14ac:dyDescent="0.3">
      <c r="A24" s="23" t="s">
        <v>44</v>
      </c>
      <c r="B24" s="24">
        <v>976997085</v>
      </c>
      <c r="C24" s="25" t="s">
        <v>45</v>
      </c>
      <c r="D24" s="26" t="s">
        <v>46</v>
      </c>
      <c r="E24" s="27">
        <v>365000</v>
      </c>
      <c r="F24" s="28">
        <v>-69943</v>
      </c>
      <c r="G24" s="28">
        <v>0</v>
      </c>
      <c r="H24" s="27">
        <f>E24+F24</f>
        <v>295057</v>
      </c>
      <c r="I24" s="29">
        <f>I23</f>
        <v>45077</v>
      </c>
      <c r="J24" s="30">
        <f>H24</f>
        <v>295057</v>
      </c>
      <c r="K24" s="31"/>
      <c r="L24" s="22"/>
      <c r="N24"/>
      <c r="O24"/>
      <c r="P24"/>
      <c r="Q24"/>
      <c r="R24"/>
    </row>
    <row r="25" spans="1:18" x14ac:dyDescent="0.3">
      <c r="A25" s="23" t="s">
        <v>47</v>
      </c>
      <c r="B25" s="24">
        <v>976997298</v>
      </c>
      <c r="C25" s="25" t="s">
        <v>48</v>
      </c>
      <c r="D25" s="26" t="s">
        <v>49</v>
      </c>
      <c r="E25" s="27">
        <v>292000</v>
      </c>
      <c r="F25" s="28">
        <v>0</v>
      </c>
      <c r="G25" s="28">
        <v>0</v>
      </c>
      <c r="H25" s="27">
        <f>E25</f>
        <v>292000</v>
      </c>
      <c r="I25" s="29">
        <f>I24</f>
        <v>45077</v>
      </c>
      <c r="J25" s="30">
        <f>E25</f>
        <v>292000</v>
      </c>
      <c r="K25" s="31"/>
      <c r="L25" s="22"/>
      <c r="N25"/>
      <c r="O25"/>
      <c r="P25"/>
      <c r="Q25"/>
      <c r="R25"/>
    </row>
    <row r="26" spans="1:18" x14ac:dyDescent="0.3">
      <c r="A26" s="23" t="s">
        <v>50</v>
      </c>
      <c r="B26" s="24">
        <v>922112509</v>
      </c>
      <c r="C26" s="25" t="s">
        <v>51</v>
      </c>
      <c r="D26" s="26" t="s">
        <v>52</v>
      </c>
      <c r="E26" s="27">
        <v>365000</v>
      </c>
      <c r="F26" s="28">
        <v>-44690</v>
      </c>
      <c r="G26" s="28">
        <v>0</v>
      </c>
      <c r="H26" s="27">
        <f>E26+F26</f>
        <v>320310</v>
      </c>
      <c r="I26" s="29">
        <f>I25</f>
        <v>45077</v>
      </c>
      <c r="J26" s="30">
        <f>H26</f>
        <v>320310</v>
      </c>
      <c r="K26" s="31"/>
      <c r="L26" s="22"/>
      <c r="N26"/>
      <c r="O26"/>
      <c r="P26"/>
      <c r="Q26"/>
      <c r="R26"/>
    </row>
    <row r="27" spans="1:18" x14ac:dyDescent="0.3">
      <c r="A27" s="41" t="s">
        <v>53</v>
      </c>
      <c r="B27" s="42"/>
      <c r="C27" s="43"/>
      <c r="D27" s="44"/>
      <c r="E27" s="45">
        <v>6326000</v>
      </c>
      <c r="F27" s="46">
        <f>SUM(F7:F26)-F10-F20</f>
        <v>-601531</v>
      </c>
      <c r="G27" s="46">
        <f>SUM(G7:G26)</f>
        <v>119007</v>
      </c>
      <c r="H27" s="45">
        <f>SUM(H7:H26)</f>
        <v>5724469</v>
      </c>
      <c r="I27" s="47"/>
      <c r="J27" s="48">
        <f>SUM(J7:J26)</f>
        <v>5843476</v>
      </c>
      <c r="K27" s="49"/>
      <c r="L27" s="22"/>
      <c r="N27"/>
      <c r="O27"/>
      <c r="P27"/>
      <c r="Q27"/>
      <c r="R27"/>
    </row>
    <row r="28" spans="1:18" x14ac:dyDescent="0.3">
      <c r="A28" s="22"/>
      <c r="B28" s="50"/>
      <c r="C28" s="51"/>
      <c r="D28" s="52"/>
      <c r="E28" s="53"/>
      <c r="F28" s="54"/>
      <c r="G28" s="54"/>
      <c r="H28" s="53"/>
      <c r="I28" s="55"/>
      <c r="J28" s="56"/>
      <c r="K28" s="57"/>
      <c r="L28" s="22"/>
      <c r="N28"/>
      <c r="O28"/>
      <c r="P28"/>
      <c r="Q28"/>
      <c r="R28"/>
    </row>
    <row r="29" spans="1:18" x14ac:dyDescent="0.3">
      <c r="A29" s="15" t="s">
        <v>54</v>
      </c>
      <c r="B29" s="16"/>
      <c r="C29" s="17"/>
      <c r="D29" s="17"/>
      <c r="E29" s="18"/>
      <c r="F29" s="18"/>
      <c r="G29" s="18"/>
      <c r="H29" s="18"/>
      <c r="I29" s="19"/>
      <c r="J29" s="20"/>
      <c r="K29" s="21"/>
      <c r="L29" s="22"/>
      <c r="N29"/>
      <c r="O29"/>
      <c r="P29"/>
      <c r="Q29"/>
      <c r="R29"/>
    </row>
    <row r="30" spans="1:18" x14ac:dyDescent="0.3">
      <c r="A30" s="58"/>
      <c r="B30" s="59">
        <v>976996860</v>
      </c>
      <c r="C30" s="60" t="s">
        <v>10</v>
      </c>
      <c r="D30" s="61" t="s">
        <v>55</v>
      </c>
      <c r="E30" s="62">
        <v>669000</v>
      </c>
      <c r="F30" s="63">
        <v>0</v>
      </c>
      <c r="G30" s="63">
        <v>0</v>
      </c>
      <c r="H30" s="62">
        <f>E30</f>
        <v>669000</v>
      </c>
      <c r="I30" s="64"/>
      <c r="J30" s="65"/>
      <c r="K30" s="66"/>
      <c r="L30" s="22"/>
      <c r="N30"/>
      <c r="O30"/>
      <c r="P30"/>
      <c r="Q30"/>
      <c r="R30"/>
    </row>
    <row r="31" spans="1:18" x14ac:dyDescent="0.3">
      <c r="A31" s="58"/>
      <c r="B31" s="59">
        <v>976996860</v>
      </c>
      <c r="C31" s="60" t="s">
        <v>10</v>
      </c>
      <c r="D31" s="61" t="s">
        <v>56</v>
      </c>
      <c r="E31" s="62">
        <v>732000</v>
      </c>
      <c r="F31" s="63">
        <v>0</v>
      </c>
      <c r="G31" s="63">
        <v>0</v>
      </c>
      <c r="H31" s="62">
        <f>E31</f>
        <v>732000</v>
      </c>
      <c r="I31" s="64"/>
      <c r="J31" s="65"/>
      <c r="K31" s="66"/>
      <c r="L31" s="22"/>
      <c r="N31"/>
      <c r="O31"/>
      <c r="P31"/>
      <c r="Q31"/>
      <c r="R31"/>
    </row>
    <row r="32" spans="1:18" x14ac:dyDescent="0.3">
      <c r="A32" s="58"/>
      <c r="B32" s="59">
        <v>976996860</v>
      </c>
      <c r="C32" s="60" t="s">
        <v>10</v>
      </c>
      <c r="D32" s="61" t="s">
        <v>57</v>
      </c>
      <c r="E32" s="62">
        <v>732000</v>
      </c>
      <c r="F32" s="63">
        <v>0</v>
      </c>
      <c r="G32" s="63">
        <v>0</v>
      </c>
      <c r="H32" s="62">
        <f>E32</f>
        <v>732000</v>
      </c>
      <c r="I32" s="64"/>
      <c r="J32" s="65"/>
      <c r="K32" s="66"/>
      <c r="L32" s="22"/>
      <c r="N32"/>
      <c r="O32"/>
      <c r="P32"/>
      <c r="Q32"/>
      <c r="R32"/>
    </row>
    <row r="33" spans="1:18" ht="27.6" customHeight="1" x14ac:dyDescent="0.3">
      <c r="A33" s="67" t="s">
        <v>9</v>
      </c>
      <c r="B33" s="68">
        <v>976996860</v>
      </c>
      <c r="C33" s="69" t="s">
        <v>10</v>
      </c>
      <c r="D33" s="70"/>
      <c r="E33" s="71">
        <f>SUM(E30:E32)</f>
        <v>2133000</v>
      </c>
      <c r="F33" s="72">
        <v>0</v>
      </c>
      <c r="G33" s="72">
        <v>0</v>
      </c>
      <c r="H33" s="71">
        <f>SUM(H30:H32)</f>
        <v>2133000</v>
      </c>
      <c r="I33" s="73">
        <v>45077</v>
      </c>
      <c r="J33" s="74">
        <f>H33</f>
        <v>2133000</v>
      </c>
      <c r="K33" s="75"/>
      <c r="L33" s="22"/>
      <c r="N33"/>
      <c r="O33"/>
      <c r="P33"/>
      <c r="Q33"/>
      <c r="R33"/>
    </row>
    <row r="34" spans="1:18" x14ac:dyDescent="0.3">
      <c r="A34" s="67" t="s">
        <v>58</v>
      </c>
      <c r="B34" s="68">
        <v>976997158</v>
      </c>
      <c r="C34" s="69" t="s">
        <v>59</v>
      </c>
      <c r="D34" s="70" t="s">
        <v>60</v>
      </c>
      <c r="E34" s="71">
        <v>732000</v>
      </c>
      <c r="F34" s="72">
        <v>-68696</v>
      </c>
      <c r="G34" s="72">
        <v>0</v>
      </c>
      <c r="H34" s="71">
        <f>E34+F34</f>
        <v>663304</v>
      </c>
      <c r="I34" s="73">
        <v>45077</v>
      </c>
      <c r="J34" s="74">
        <f>H34</f>
        <v>663304</v>
      </c>
      <c r="K34" s="76"/>
      <c r="L34" s="22"/>
      <c r="N34"/>
      <c r="O34"/>
      <c r="P34"/>
      <c r="Q34"/>
      <c r="R34"/>
    </row>
    <row r="35" spans="1:18" x14ac:dyDescent="0.3">
      <c r="A35" s="67" t="s">
        <v>12</v>
      </c>
      <c r="B35" s="68">
        <v>976997204</v>
      </c>
      <c r="C35" s="69" t="s">
        <v>13</v>
      </c>
      <c r="D35" s="70" t="s">
        <v>61</v>
      </c>
      <c r="E35" s="71">
        <v>732000</v>
      </c>
      <c r="F35" s="72">
        <v>0</v>
      </c>
      <c r="G35" s="72">
        <v>53244</v>
      </c>
      <c r="H35" s="71">
        <f>E35</f>
        <v>732000</v>
      </c>
      <c r="I35" s="73">
        <v>45050</v>
      </c>
      <c r="J35" s="74">
        <f>G35+H35</f>
        <v>785244</v>
      </c>
      <c r="K35" s="73">
        <v>45050</v>
      </c>
      <c r="L35" s="22"/>
      <c r="N35"/>
      <c r="O35"/>
      <c r="P35"/>
      <c r="Q35"/>
      <c r="R35"/>
    </row>
    <row r="36" spans="1:18" x14ac:dyDescent="0.3">
      <c r="A36" s="67" t="s">
        <v>15</v>
      </c>
      <c r="B36" s="68">
        <v>976997093</v>
      </c>
      <c r="C36" s="69" t="s">
        <v>16</v>
      </c>
      <c r="D36" s="70" t="s">
        <v>62</v>
      </c>
      <c r="E36" s="71">
        <v>365000</v>
      </c>
      <c r="F36" s="72">
        <v>0</v>
      </c>
      <c r="G36" s="72">
        <v>0</v>
      </c>
      <c r="H36" s="71">
        <f>E36</f>
        <v>365000</v>
      </c>
      <c r="I36" s="73">
        <v>45077</v>
      </c>
      <c r="J36" s="74">
        <f>H36</f>
        <v>365000</v>
      </c>
      <c r="K36" s="76"/>
      <c r="L36" s="22"/>
      <c r="N36"/>
      <c r="O36"/>
      <c r="P36"/>
      <c r="Q36"/>
      <c r="R36"/>
    </row>
    <row r="37" spans="1:18" x14ac:dyDescent="0.3">
      <c r="A37" s="67" t="s">
        <v>63</v>
      </c>
      <c r="B37" s="68">
        <v>976997107</v>
      </c>
      <c r="C37" s="69" t="s">
        <v>88</v>
      </c>
      <c r="D37" s="70" t="s">
        <v>64</v>
      </c>
      <c r="E37" s="71">
        <v>334000</v>
      </c>
      <c r="F37" s="72">
        <v>0</v>
      </c>
      <c r="G37" s="72">
        <v>0</v>
      </c>
      <c r="H37" s="71">
        <f>E37</f>
        <v>334000</v>
      </c>
      <c r="I37" s="73">
        <v>45077</v>
      </c>
      <c r="J37" s="74">
        <f>H37</f>
        <v>334000</v>
      </c>
      <c r="K37" s="76"/>
      <c r="L37" s="22"/>
      <c r="N37"/>
      <c r="O37"/>
      <c r="P37"/>
      <c r="Q37"/>
      <c r="R37"/>
    </row>
    <row r="38" spans="1:18" x14ac:dyDescent="0.3">
      <c r="A38" s="67" t="s">
        <v>65</v>
      </c>
      <c r="B38" s="68">
        <v>823620802</v>
      </c>
      <c r="C38" s="69" t="s">
        <v>18</v>
      </c>
      <c r="D38" s="70" t="s">
        <v>66</v>
      </c>
      <c r="E38" s="71">
        <v>732000</v>
      </c>
      <c r="F38" s="72">
        <v>0</v>
      </c>
      <c r="G38" s="72">
        <v>0</v>
      </c>
      <c r="H38" s="71">
        <f>E38</f>
        <v>732000</v>
      </c>
      <c r="I38" s="73">
        <v>45050</v>
      </c>
      <c r="J38" s="71">
        <f>E38</f>
        <v>732000</v>
      </c>
      <c r="K38" s="73"/>
      <c r="L38" s="22"/>
      <c r="N38"/>
      <c r="O38"/>
      <c r="P38"/>
      <c r="Q38"/>
      <c r="R38"/>
    </row>
    <row r="39" spans="1:18" x14ac:dyDescent="0.3">
      <c r="A39" s="58"/>
      <c r="B39" s="59">
        <v>976996895</v>
      </c>
      <c r="C39" s="60" t="s">
        <v>37</v>
      </c>
      <c r="D39" s="61" t="s">
        <v>67</v>
      </c>
      <c r="E39" s="62">
        <v>669000</v>
      </c>
      <c r="F39" s="63">
        <v>-116372</v>
      </c>
      <c r="G39" s="63"/>
      <c r="H39" s="62"/>
      <c r="I39" s="64"/>
      <c r="J39" s="77"/>
      <c r="K39" s="66"/>
      <c r="L39" s="22"/>
      <c r="N39"/>
      <c r="O39"/>
      <c r="P39"/>
      <c r="Q39"/>
      <c r="R39"/>
    </row>
    <row r="40" spans="1:18" x14ac:dyDescent="0.3">
      <c r="A40" s="58"/>
      <c r="B40" s="59">
        <v>976996895</v>
      </c>
      <c r="C40" s="60" t="s">
        <v>37</v>
      </c>
      <c r="D40" s="61" t="s">
        <v>68</v>
      </c>
      <c r="E40" s="62">
        <v>669000</v>
      </c>
      <c r="F40" s="63">
        <v>-156397</v>
      </c>
      <c r="G40" s="63"/>
      <c r="H40" s="62"/>
      <c r="I40" s="64"/>
      <c r="J40" s="77"/>
      <c r="K40" s="66"/>
      <c r="L40" s="22"/>
      <c r="N40"/>
      <c r="O40"/>
      <c r="P40"/>
      <c r="Q40"/>
      <c r="R40"/>
    </row>
    <row r="41" spans="1:18" x14ac:dyDescent="0.3">
      <c r="A41" s="67" t="s">
        <v>40</v>
      </c>
      <c r="B41" s="68">
        <v>976996895</v>
      </c>
      <c r="C41" s="69" t="s">
        <v>37</v>
      </c>
      <c r="D41" s="70"/>
      <c r="E41" s="71">
        <f>E39+E40</f>
        <v>1338000</v>
      </c>
      <c r="F41" s="72">
        <f>F39+F40</f>
        <v>-272769</v>
      </c>
      <c r="G41" s="72">
        <v>0</v>
      </c>
      <c r="H41" s="71">
        <f>E41+F41</f>
        <v>1065231</v>
      </c>
      <c r="I41" s="73">
        <v>45077</v>
      </c>
      <c r="J41" s="74">
        <f>H41</f>
        <v>1065231</v>
      </c>
      <c r="K41" s="76"/>
      <c r="L41" s="22"/>
      <c r="N41"/>
      <c r="O41"/>
      <c r="P41"/>
      <c r="Q41"/>
      <c r="R41"/>
    </row>
    <row r="42" spans="1:18" x14ac:dyDescent="0.3">
      <c r="A42" s="67" t="s">
        <v>69</v>
      </c>
      <c r="B42" s="68">
        <v>976997883</v>
      </c>
      <c r="C42" s="69" t="s">
        <v>70</v>
      </c>
      <c r="D42" s="70" t="s">
        <v>71</v>
      </c>
      <c r="E42" s="71">
        <v>232000</v>
      </c>
      <c r="F42" s="72">
        <v>-54624</v>
      </c>
      <c r="G42" s="72">
        <v>0</v>
      </c>
      <c r="H42" s="71">
        <f>E42+F42</f>
        <v>177376</v>
      </c>
      <c r="I42" s="73">
        <v>45077</v>
      </c>
      <c r="J42" s="74">
        <f>H42</f>
        <v>177376</v>
      </c>
      <c r="K42" s="76"/>
      <c r="L42" s="22"/>
      <c r="N42"/>
      <c r="O42"/>
      <c r="P42"/>
      <c r="Q42"/>
      <c r="R42"/>
    </row>
    <row r="43" spans="1:18" x14ac:dyDescent="0.3">
      <c r="A43" s="78" t="s">
        <v>72</v>
      </c>
      <c r="B43" s="79"/>
      <c r="C43" s="80"/>
      <c r="D43" s="81" t="s">
        <v>73</v>
      </c>
      <c r="E43" s="82">
        <v>6598000</v>
      </c>
      <c r="F43" s="83">
        <f>SUM(F30:F42)-F41</f>
        <v>-396089</v>
      </c>
      <c r="G43" s="83">
        <f>SUM(G30:G42)</f>
        <v>53244</v>
      </c>
      <c r="H43" s="82"/>
      <c r="I43" s="84"/>
      <c r="J43" s="85">
        <f>SUM(J30:J42)</f>
        <v>6255155</v>
      </c>
      <c r="K43" s="86"/>
      <c r="L43" s="87"/>
      <c r="N43"/>
      <c r="O43"/>
      <c r="P43"/>
      <c r="Q43"/>
      <c r="R43"/>
    </row>
    <row r="44" spans="1:18" x14ac:dyDescent="0.3">
      <c r="A44" s="88"/>
      <c r="B44" s="51"/>
      <c r="C44" s="89"/>
      <c r="D44" s="89"/>
      <c r="E44" s="53"/>
      <c r="F44" s="89"/>
      <c r="G44" s="89"/>
      <c r="H44" s="53"/>
      <c r="I44" s="55"/>
      <c r="J44" s="56"/>
      <c r="K44" s="57"/>
      <c r="L44" s="22"/>
      <c r="N44"/>
      <c r="O44"/>
      <c r="P44"/>
      <c r="Q44"/>
      <c r="R44"/>
    </row>
    <row r="45" spans="1:18" x14ac:dyDescent="0.3">
      <c r="A45" s="90" t="s">
        <v>9</v>
      </c>
      <c r="B45" s="91">
        <v>976996860</v>
      </c>
      <c r="C45" s="92" t="s">
        <v>10</v>
      </c>
      <c r="D45" s="93" t="s">
        <v>74</v>
      </c>
      <c r="E45" s="18">
        <v>168000</v>
      </c>
      <c r="F45" s="94">
        <v>0</v>
      </c>
      <c r="G45" s="94">
        <v>0</v>
      </c>
      <c r="H45" s="18">
        <f>E45</f>
        <v>168000</v>
      </c>
      <c r="I45" s="95">
        <v>45077</v>
      </c>
      <c r="J45" s="96">
        <f>H45</f>
        <v>168000</v>
      </c>
      <c r="K45" s="97"/>
      <c r="L45" s="22"/>
      <c r="N45"/>
      <c r="O45"/>
      <c r="P45"/>
      <c r="Q45"/>
      <c r="R45"/>
    </row>
    <row r="46" spans="1:18" x14ac:dyDescent="0.3">
      <c r="A46" s="88"/>
      <c r="B46" s="51"/>
      <c r="C46" s="89"/>
      <c r="D46" s="89"/>
      <c r="E46" s="53"/>
      <c r="F46" s="89"/>
      <c r="G46" s="89"/>
      <c r="H46" s="53"/>
      <c r="I46" s="55"/>
      <c r="J46" s="56"/>
      <c r="K46" s="57"/>
      <c r="L46" s="22"/>
      <c r="N46"/>
      <c r="O46"/>
      <c r="P46"/>
      <c r="Q46"/>
      <c r="R46"/>
    </row>
    <row r="47" spans="1:18" x14ac:dyDescent="0.3">
      <c r="A47" s="88"/>
      <c r="B47" s="51"/>
      <c r="C47" s="89"/>
      <c r="D47" s="89"/>
      <c r="E47" s="53"/>
      <c r="F47" s="98"/>
      <c r="G47" s="98"/>
      <c r="H47" s="53"/>
      <c r="I47" s="55"/>
      <c r="J47" s="56"/>
      <c r="K47" s="57"/>
      <c r="L47" s="22"/>
    </row>
    <row r="48" spans="1:18" ht="15.6" x14ac:dyDescent="0.3">
      <c r="A48" s="99" t="s">
        <v>75</v>
      </c>
      <c r="B48" s="138"/>
      <c r="C48" s="139"/>
      <c r="D48" s="140"/>
      <c r="E48" s="100">
        <f>E27</f>
        <v>6326000</v>
      </c>
      <c r="F48" s="101">
        <f>F27</f>
        <v>-601531</v>
      </c>
      <c r="G48" s="101">
        <f>G27</f>
        <v>119007</v>
      </c>
      <c r="H48" s="101">
        <f>H27</f>
        <v>5724469</v>
      </c>
      <c r="I48" s="102"/>
      <c r="J48" s="103">
        <f>J27</f>
        <v>5843476</v>
      </c>
      <c r="K48" s="104"/>
      <c r="L48" s="22"/>
    </row>
    <row r="49" spans="1:12" ht="15.6" x14ac:dyDescent="0.3">
      <c r="A49" s="105" t="s">
        <v>73</v>
      </c>
      <c r="B49" s="141"/>
      <c r="C49" s="142"/>
      <c r="D49" s="143"/>
      <c r="E49" s="62">
        <f>E43</f>
        <v>6598000</v>
      </c>
      <c r="F49" s="106">
        <f>F43</f>
        <v>-396089</v>
      </c>
      <c r="G49" s="106">
        <f>G43</f>
        <v>53244</v>
      </c>
      <c r="H49" s="106">
        <f>H43</f>
        <v>0</v>
      </c>
      <c r="I49" s="107"/>
      <c r="J49" s="108">
        <f>J43</f>
        <v>6255155</v>
      </c>
      <c r="K49" s="109"/>
      <c r="L49" s="22"/>
    </row>
    <row r="50" spans="1:12" ht="15.6" x14ac:dyDescent="0.3">
      <c r="A50" s="110" t="s">
        <v>76</v>
      </c>
      <c r="B50" s="144"/>
      <c r="C50" s="145"/>
      <c r="D50" s="146"/>
      <c r="E50" s="18">
        <f>E45</f>
        <v>168000</v>
      </c>
      <c r="F50" s="111">
        <v>0</v>
      </c>
      <c r="G50" s="111"/>
      <c r="H50" s="111">
        <f>H45</f>
        <v>168000</v>
      </c>
      <c r="I50" s="112"/>
      <c r="J50" s="113">
        <f>J45</f>
        <v>168000</v>
      </c>
      <c r="K50" s="114"/>
      <c r="L50" s="22"/>
    </row>
    <row r="51" spans="1:12" ht="15.6" x14ac:dyDescent="0.3">
      <c r="A51" s="115" t="s">
        <v>77</v>
      </c>
      <c r="B51" s="147"/>
      <c r="C51" s="148"/>
      <c r="D51" s="149"/>
      <c r="E51" s="116">
        <f>SUM(E48:E50)</f>
        <v>13092000</v>
      </c>
      <c r="F51" s="116">
        <f t="shared" ref="F51:H51" si="0">SUM(F48:F50)</f>
        <v>-997620</v>
      </c>
      <c r="G51" s="116">
        <f>SUM(G48:G49)</f>
        <v>172251</v>
      </c>
      <c r="H51" s="116">
        <f t="shared" si="0"/>
        <v>5892469</v>
      </c>
      <c r="I51" s="117"/>
      <c r="J51" s="118">
        <f>SUM(J48:J50)</f>
        <v>12266631</v>
      </c>
      <c r="K51" s="119"/>
      <c r="L51" s="22"/>
    </row>
    <row r="52" spans="1:12" x14ac:dyDescent="0.3">
      <c r="A52" s="120" t="s">
        <v>78</v>
      </c>
      <c r="B52" s="129"/>
      <c r="C52" s="130"/>
      <c r="D52" s="131"/>
      <c r="E52" s="121">
        <v>12815000</v>
      </c>
      <c r="F52" s="122"/>
      <c r="G52" s="122"/>
      <c r="H52" s="123"/>
      <c r="I52" s="123"/>
      <c r="J52" s="150">
        <f>E52</f>
        <v>12815000</v>
      </c>
      <c r="K52" s="123"/>
    </row>
    <row r="53" spans="1:12" ht="15.6" x14ac:dyDescent="0.3">
      <c r="A53" s="120" t="s">
        <v>79</v>
      </c>
      <c r="B53" s="132"/>
      <c r="C53" s="133"/>
      <c r="D53" s="134"/>
      <c r="E53" s="121">
        <f>E51-E52</f>
        <v>277000</v>
      </c>
      <c r="F53" s="121"/>
      <c r="G53" s="121"/>
      <c r="H53" s="124"/>
      <c r="I53" s="125"/>
      <c r="J53" s="126">
        <f>J51-J52</f>
        <v>-548369</v>
      </c>
      <c r="K53" s="125"/>
    </row>
    <row r="55" spans="1:12" x14ac:dyDescent="0.3">
      <c r="H55" s="151"/>
      <c r="J55" s="151"/>
    </row>
    <row r="56" spans="1:12" x14ac:dyDescent="0.3">
      <c r="A56" s="135" t="s">
        <v>80</v>
      </c>
      <c r="B56" s="135"/>
      <c r="C56" s="135"/>
      <c r="D56" s="135"/>
      <c r="E56" s="135"/>
      <c r="F56" s="135"/>
      <c r="G56" s="135"/>
      <c r="H56" s="135"/>
      <c r="I56" s="135"/>
      <c r="J56" s="127"/>
      <c r="K56" s="128"/>
    </row>
  </sheetData>
  <mergeCells count="9">
    <mergeCell ref="B52:D52"/>
    <mergeCell ref="B53:D53"/>
    <mergeCell ref="A56:I56"/>
    <mergeCell ref="A1:I1"/>
    <mergeCell ref="A3:I3"/>
    <mergeCell ref="B48:D48"/>
    <mergeCell ref="B49:D49"/>
    <mergeCell ref="B50:D50"/>
    <mergeCell ref="B51:D5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6" ma:contentTypeDescription="Opprett et nytt dokument." ma:contentTypeScope="" ma:versionID="83ed8702fd9f7d017026de902267a320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ed2a088d7d89fe28e96d0e47e087ba82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E58F6-9EB3-41BB-9446-EB2ED06ADC3C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2.xml><?xml version="1.0" encoding="utf-8"?>
<ds:datastoreItem xmlns:ds="http://schemas.openxmlformats.org/officeDocument/2006/customXml" ds:itemID="{718DD20F-D96C-46CC-BA68-1636019F1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B640E-31CB-4289-B02C-CD2787DD7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Aleksander Leinonen</dc:creator>
  <cp:lastModifiedBy>Håkon Aleksander Leinonen</cp:lastModifiedBy>
  <dcterms:created xsi:type="dcterms:W3CDTF">2023-05-02T11:58:21Z</dcterms:created>
  <dcterms:modified xsi:type="dcterms:W3CDTF">2023-05-28T10:31:18Z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